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tnet.dk\pccommon\BANKA\Publikationer\2016\Investeringsforeninger\"/>
    </mc:Choice>
  </mc:AlternateContent>
  <bookViews>
    <workbookView xWindow="0" yWindow="0" windowWidth="28800" windowHeight="11700"/>
  </bookViews>
  <sheets>
    <sheet name="Indhold" sheetId="1" r:id="rId1"/>
    <sheet name="Tabel 1.1" sheetId="2" r:id="rId2"/>
    <sheet name="Tabel 1.2" sheetId="3" r:id="rId3"/>
    <sheet name="Tabel 1.3" sheetId="4" r:id="rId4"/>
    <sheet name="Tabel 2.1" sheetId="5" r:id="rId5"/>
    <sheet name="Tabel 2.2" sheetId="7" r:id="rId6"/>
    <sheet name="Bilag 3" sheetId="8" r:id="rId7"/>
    <sheet name="Data - enkelt" sheetId="11" r:id="rId8"/>
  </sheets>
  <definedNames>
    <definedName name="afdnr_forening">'Data - enkelt'!$C$2:$C$598</definedName>
    <definedName name="afdnr_FT">'Data - enkelt'!$G$2:$G$598</definedName>
    <definedName name="Bal_data">#REF!</definedName>
    <definedName name="bal_navn">#REF!</definedName>
    <definedName name="data">#REF!</definedName>
    <definedName name="data_adm">#REF!</definedName>
    <definedName name="Data_forening">'Data - enkelt'!$A$1:$BC$598</definedName>
    <definedName name="Liste">'Data - enkelt'!$D$2:$D$598</definedName>
    <definedName name="nummer_forening">'Data - enkelt'!$A:$A</definedName>
    <definedName name="regnr_forening">'Data - enkelt'!$B$2:$B$598</definedName>
    <definedName name="regnr_FT">'Data - enkelt'!$F$2:$F$598</definedName>
    <definedName name="Res_data">#REF!</definedName>
    <definedName name="res_navn">#REF!</definedName>
    <definedName name="_xlnm.Print_Area" localSheetId="6">'Bilag 3'!$B$2:$F$1048576</definedName>
    <definedName name="_xlnm.Print_Area" localSheetId="0">Indhold!$B$1:$L$21</definedName>
    <definedName name="_xlnm.Print_Area" localSheetId="2">'Tabel 1.2'!$C$2:$D$44</definedName>
    <definedName name="_xlnm.Print_Area" localSheetId="3">'Tabel 1.3'!$D$2:$F$20</definedName>
    <definedName name="_xlnm.Print_Area" localSheetId="4">'Tabel 2.1'!$B$2:$D$27</definedName>
    <definedName name="_xlnm.Print_Area" localSheetId="5">'Tabel 2.2'!$C$2:$E$47</definedName>
    <definedName name="var_1">#REF!</definedName>
    <definedName name="var_2">#REF!</definedName>
    <definedName name="variabel_bal">'Data - enkelt'!$1:$1</definedName>
    <definedName name="variabel_forening">'Data - enkelt'!$1:$1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8" l="1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G240" i="8"/>
  <c r="G241" i="8"/>
  <c r="G242" i="8"/>
  <c r="G243" i="8"/>
  <c r="G244" i="8"/>
  <c r="G245" i="8"/>
  <c r="G246" i="8"/>
  <c r="G247" i="8"/>
  <c r="G248" i="8"/>
  <c r="G249" i="8"/>
  <c r="G250" i="8"/>
  <c r="G251" i="8"/>
  <c r="G252" i="8"/>
  <c r="G253" i="8"/>
  <c r="G254" i="8"/>
  <c r="G255" i="8"/>
  <c r="G256" i="8"/>
  <c r="G257" i="8"/>
  <c r="G258" i="8"/>
  <c r="G259" i="8"/>
  <c r="G260" i="8"/>
  <c r="G261" i="8"/>
  <c r="G262" i="8"/>
  <c r="G263" i="8"/>
  <c r="G264" i="8"/>
  <c r="G265" i="8"/>
  <c r="G266" i="8"/>
  <c r="G267" i="8"/>
  <c r="G268" i="8"/>
  <c r="G269" i="8"/>
  <c r="G270" i="8"/>
  <c r="G271" i="8"/>
  <c r="G272" i="8"/>
  <c r="G273" i="8"/>
  <c r="G274" i="8"/>
  <c r="G275" i="8"/>
  <c r="G276" i="8"/>
  <c r="G277" i="8"/>
  <c r="G278" i="8"/>
  <c r="G279" i="8"/>
  <c r="G280" i="8"/>
  <c r="G281" i="8"/>
  <c r="G282" i="8"/>
  <c r="G283" i="8"/>
  <c r="G284" i="8"/>
  <c r="G285" i="8"/>
  <c r="G286" i="8"/>
  <c r="G287" i="8"/>
  <c r="G288" i="8"/>
  <c r="G289" i="8"/>
  <c r="G290" i="8"/>
  <c r="G291" i="8"/>
  <c r="G292" i="8"/>
  <c r="G293" i="8"/>
  <c r="G294" i="8"/>
  <c r="G295" i="8"/>
  <c r="G296" i="8"/>
  <c r="G297" i="8"/>
  <c r="G298" i="8"/>
  <c r="G299" i="8"/>
  <c r="G300" i="8"/>
  <c r="G301" i="8"/>
  <c r="G302" i="8"/>
  <c r="G303" i="8"/>
  <c r="G304" i="8"/>
  <c r="G305" i="8"/>
  <c r="G306" i="8"/>
  <c r="G307" i="8"/>
  <c r="G308" i="8"/>
  <c r="G309" i="8"/>
  <c r="G310" i="8"/>
  <c r="G311" i="8"/>
  <c r="G312" i="8"/>
  <c r="G313" i="8"/>
  <c r="G314" i="8"/>
  <c r="G315" i="8"/>
  <c r="G316" i="8"/>
  <c r="G317" i="8"/>
  <c r="G318" i="8"/>
  <c r="G319" i="8"/>
  <c r="G320" i="8"/>
  <c r="G321" i="8"/>
  <c r="G322" i="8"/>
  <c r="G323" i="8"/>
  <c r="G324" i="8"/>
  <c r="G325" i="8"/>
  <c r="G326" i="8"/>
  <c r="G327" i="8"/>
  <c r="G328" i="8"/>
  <c r="G329" i="8"/>
  <c r="G330" i="8"/>
  <c r="G331" i="8"/>
  <c r="G332" i="8"/>
  <c r="G333" i="8"/>
  <c r="G334" i="8"/>
  <c r="G335" i="8"/>
  <c r="G336" i="8"/>
  <c r="G337" i="8"/>
  <c r="G338" i="8"/>
  <c r="G339" i="8"/>
  <c r="G340" i="8"/>
  <c r="G341" i="8"/>
  <c r="G342" i="8"/>
  <c r="G343" i="8"/>
  <c r="G344" i="8"/>
  <c r="G345" i="8"/>
  <c r="G346" i="8"/>
  <c r="G347" i="8"/>
  <c r="G348" i="8"/>
  <c r="G349" i="8"/>
  <c r="G350" i="8"/>
  <c r="G351" i="8"/>
  <c r="G352" i="8"/>
  <c r="G353" i="8"/>
  <c r="G354" i="8"/>
  <c r="G355" i="8"/>
  <c r="G356" i="8"/>
  <c r="G357" i="8"/>
  <c r="G358" i="8"/>
  <c r="G359" i="8"/>
  <c r="G360" i="8"/>
  <c r="G361" i="8"/>
  <c r="G362" i="8"/>
  <c r="G363" i="8"/>
  <c r="G364" i="8"/>
  <c r="G365" i="8"/>
  <c r="G366" i="8"/>
  <c r="G367" i="8"/>
  <c r="G368" i="8"/>
  <c r="G369" i="8"/>
  <c r="G370" i="8"/>
  <c r="G371" i="8"/>
  <c r="G372" i="8"/>
  <c r="G373" i="8"/>
  <c r="G374" i="8"/>
  <c r="G375" i="8"/>
  <c r="G376" i="8"/>
  <c r="G377" i="8"/>
  <c r="G378" i="8"/>
  <c r="G379" i="8"/>
  <c r="G380" i="8"/>
  <c r="G381" i="8"/>
  <c r="G382" i="8"/>
  <c r="G383" i="8"/>
  <c r="G384" i="8"/>
  <c r="G385" i="8"/>
  <c r="G386" i="8"/>
  <c r="G387" i="8"/>
  <c r="G388" i="8"/>
  <c r="G389" i="8"/>
  <c r="G390" i="8"/>
  <c r="G391" i="8"/>
  <c r="G392" i="8"/>
  <c r="G393" i="8"/>
  <c r="G394" i="8"/>
  <c r="G395" i="8"/>
  <c r="G396" i="8"/>
  <c r="G397" i="8"/>
  <c r="G398" i="8"/>
  <c r="G399" i="8"/>
  <c r="G400" i="8"/>
  <c r="G401" i="8"/>
  <c r="G402" i="8"/>
  <c r="G403" i="8"/>
  <c r="G404" i="8"/>
  <c r="G405" i="8"/>
  <c r="G406" i="8"/>
  <c r="G407" i="8"/>
  <c r="G408" i="8"/>
  <c r="G409" i="8"/>
  <c r="G410" i="8"/>
  <c r="G411" i="8"/>
  <c r="G412" i="8"/>
  <c r="G413" i="8"/>
  <c r="G414" i="8"/>
  <c r="G415" i="8"/>
  <c r="G416" i="8"/>
  <c r="G417" i="8"/>
  <c r="G418" i="8"/>
  <c r="G419" i="8"/>
  <c r="G420" i="8"/>
  <c r="G421" i="8"/>
  <c r="G422" i="8"/>
  <c r="G423" i="8"/>
  <c r="G424" i="8"/>
  <c r="G425" i="8"/>
  <c r="G426" i="8"/>
  <c r="G427" i="8"/>
  <c r="G428" i="8"/>
  <c r="G429" i="8"/>
  <c r="G430" i="8"/>
  <c r="G431" i="8"/>
  <c r="G432" i="8"/>
  <c r="G433" i="8"/>
  <c r="G434" i="8"/>
  <c r="G435" i="8"/>
  <c r="G436" i="8"/>
  <c r="G437" i="8"/>
  <c r="G438" i="8"/>
  <c r="G439" i="8"/>
  <c r="G440" i="8"/>
  <c r="G441" i="8"/>
  <c r="G442" i="8"/>
  <c r="G443" i="8"/>
  <c r="G444" i="8"/>
  <c r="G445" i="8"/>
  <c r="G446" i="8"/>
  <c r="G447" i="8"/>
  <c r="G448" i="8"/>
  <c r="G449" i="8"/>
  <c r="G450" i="8"/>
  <c r="G451" i="8"/>
  <c r="G452" i="8"/>
  <c r="G453" i="8"/>
  <c r="G454" i="8"/>
  <c r="G455" i="8"/>
  <c r="G456" i="8"/>
  <c r="G457" i="8"/>
  <c r="G458" i="8"/>
  <c r="G459" i="8"/>
  <c r="G460" i="8"/>
  <c r="G461" i="8"/>
  <c r="G462" i="8"/>
  <c r="G463" i="8"/>
  <c r="G464" i="8"/>
  <c r="G465" i="8"/>
  <c r="G466" i="8"/>
  <c r="G467" i="8"/>
  <c r="G468" i="8"/>
  <c r="G469" i="8"/>
  <c r="G470" i="8"/>
  <c r="G471" i="8"/>
  <c r="G472" i="8"/>
  <c r="G473" i="8"/>
  <c r="G474" i="8"/>
  <c r="G475" i="8"/>
  <c r="G476" i="8"/>
  <c r="G477" i="8"/>
  <c r="G478" i="8"/>
  <c r="G479" i="8"/>
  <c r="G480" i="8"/>
  <c r="G481" i="8"/>
  <c r="G482" i="8"/>
  <c r="G483" i="8"/>
  <c r="G484" i="8"/>
  <c r="G485" i="8"/>
  <c r="G486" i="8"/>
  <c r="G487" i="8"/>
  <c r="G488" i="8"/>
  <c r="G489" i="8"/>
  <c r="G490" i="8"/>
  <c r="G491" i="8"/>
  <c r="G492" i="8"/>
  <c r="G493" i="8"/>
  <c r="G494" i="8"/>
  <c r="G495" i="8"/>
  <c r="G496" i="8"/>
  <c r="G497" i="8"/>
  <c r="G498" i="8"/>
  <c r="G499" i="8"/>
  <c r="G500" i="8"/>
  <c r="G501" i="8"/>
  <c r="G502" i="8"/>
  <c r="G503" i="8"/>
  <c r="G504" i="8"/>
  <c r="G505" i="8"/>
  <c r="G506" i="8"/>
  <c r="G507" i="8"/>
  <c r="G508" i="8"/>
  <c r="G509" i="8"/>
  <c r="G510" i="8"/>
  <c r="G511" i="8"/>
  <c r="G512" i="8"/>
  <c r="G513" i="8"/>
  <c r="G514" i="8"/>
  <c r="G515" i="8"/>
  <c r="G516" i="8"/>
  <c r="G517" i="8"/>
  <c r="G518" i="8"/>
  <c r="G519" i="8"/>
  <c r="G520" i="8"/>
  <c r="G521" i="8"/>
  <c r="G522" i="8"/>
  <c r="G523" i="8"/>
  <c r="G524" i="8"/>
  <c r="G525" i="8"/>
  <c r="G526" i="8"/>
  <c r="G527" i="8"/>
  <c r="G528" i="8"/>
  <c r="G529" i="8"/>
  <c r="G530" i="8"/>
  <c r="G531" i="8"/>
  <c r="G532" i="8"/>
  <c r="G533" i="8"/>
  <c r="G534" i="8"/>
  <c r="G535" i="8"/>
  <c r="G536" i="8"/>
  <c r="G537" i="8"/>
  <c r="G538" i="8"/>
  <c r="G539" i="8"/>
  <c r="G540" i="8"/>
  <c r="G541" i="8"/>
  <c r="G542" i="8"/>
  <c r="G543" i="8"/>
  <c r="G544" i="8"/>
  <c r="G545" i="8"/>
  <c r="G546" i="8"/>
  <c r="G547" i="8"/>
  <c r="G548" i="8"/>
  <c r="G549" i="8"/>
  <c r="G550" i="8"/>
  <c r="G551" i="8"/>
  <c r="G552" i="8"/>
  <c r="G553" i="8"/>
  <c r="G554" i="8"/>
  <c r="G555" i="8"/>
  <c r="G556" i="8"/>
  <c r="G557" i="8"/>
  <c r="G558" i="8"/>
  <c r="G559" i="8"/>
  <c r="G560" i="8"/>
  <c r="G561" i="8"/>
  <c r="G562" i="8"/>
  <c r="G563" i="8"/>
  <c r="G564" i="8"/>
  <c r="G565" i="8"/>
  <c r="G566" i="8"/>
  <c r="G567" i="8"/>
  <c r="G568" i="8"/>
  <c r="G569" i="8"/>
  <c r="G570" i="8"/>
  <c r="G571" i="8"/>
  <c r="G572" i="8"/>
  <c r="G573" i="8"/>
  <c r="G574" i="8"/>
  <c r="G575" i="8"/>
  <c r="G576" i="8"/>
  <c r="G577" i="8"/>
  <c r="G578" i="8"/>
  <c r="G579" i="8"/>
  <c r="G580" i="8"/>
  <c r="G581" i="8"/>
  <c r="G582" i="8"/>
  <c r="G583" i="8"/>
  <c r="G584" i="8"/>
  <c r="G585" i="8"/>
  <c r="G586" i="8"/>
  <c r="G587" i="8"/>
  <c r="G588" i="8"/>
  <c r="G589" i="8"/>
  <c r="G590" i="8"/>
  <c r="G591" i="8"/>
  <c r="G592" i="8"/>
  <c r="G593" i="8"/>
  <c r="G594" i="8"/>
  <c r="G595" i="8"/>
  <c r="G596" i="8"/>
  <c r="G597" i="8"/>
  <c r="G598" i="8"/>
  <c r="G599" i="8"/>
  <c r="G600" i="8"/>
  <c r="G601" i="8"/>
  <c r="G602" i="8"/>
  <c r="G603" i="8"/>
  <c r="G604" i="8"/>
  <c r="G605" i="8"/>
  <c r="G606" i="8"/>
  <c r="G607" i="8"/>
  <c r="G608" i="8"/>
  <c r="G609" i="8"/>
  <c r="G610" i="8"/>
  <c r="G611" i="8"/>
  <c r="G612" i="8"/>
  <c r="G613" i="8"/>
  <c r="G614" i="8"/>
  <c r="G615" i="8"/>
  <c r="G616" i="8"/>
  <c r="G617" i="8"/>
  <c r="G618" i="8"/>
  <c r="G619" i="8"/>
  <c r="G620" i="8"/>
  <c r="G621" i="8"/>
  <c r="G622" i="8"/>
  <c r="G623" i="8"/>
  <c r="G624" i="8"/>
  <c r="G625" i="8"/>
  <c r="G626" i="8"/>
  <c r="G627" i="8"/>
  <c r="G628" i="8"/>
  <c r="G629" i="8"/>
  <c r="G630" i="8"/>
  <c r="G631" i="8"/>
  <c r="G632" i="8"/>
  <c r="G633" i="8"/>
  <c r="G634" i="8"/>
  <c r="G635" i="8"/>
  <c r="G636" i="8"/>
  <c r="G637" i="8"/>
  <c r="G10" i="8"/>
  <c r="A3" i="11"/>
  <c r="A4" i="11"/>
  <c r="A5" i="11"/>
  <c r="A6" i="11"/>
  <c r="A7" i="11"/>
  <c r="A8" i="11"/>
  <c r="A9" i="11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69" i="11"/>
  <c r="A70" i="11"/>
  <c r="A71" i="11"/>
  <c r="A72" i="11"/>
  <c r="A73" i="11"/>
  <c r="A74" i="11"/>
  <c r="A75" i="11"/>
  <c r="A76" i="11"/>
  <c r="A77" i="11"/>
  <c r="A78" i="11"/>
  <c r="A79" i="11"/>
  <c r="A80" i="11"/>
  <c r="A81" i="11"/>
  <c r="A82" i="11"/>
  <c r="A83" i="11"/>
  <c r="A84" i="11"/>
  <c r="A85" i="11"/>
  <c r="A86" i="11"/>
  <c r="A87" i="11"/>
  <c r="A88" i="11"/>
  <c r="A89" i="11"/>
  <c r="A90" i="11"/>
  <c r="A91" i="11"/>
  <c r="A92" i="11"/>
  <c r="A93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13" i="11"/>
  <c r="A114" i="11"/>
  <c r="A115" i="11"/>
  <c r="A116" i="11"/>
  <c r="A117" i="11"/>
  <c r="A118" i="11"/>
  <c r="A119" i="11"/>
  <c r="A120" i="11"/>
  <c r="A121" i="11"/>
  <c r="A122" i="11"/>
  <c r="A123" i="11"/>
  <c r="A124" i="11"/>
  <c r="A125" i="11"/>
  <c r="A126" i="11"/>
  <c r="A127" i="11"/>
  <c r="A128" i="11"/>
  <c r="A129" i="11"/>
  <c r="A130" i="11"/>
  <c r="A131" i="11"/>
  <c r="A132" i="11"/>
  <c r="A133" i="11"/>
  <c r="A134" i="11"/>
  <c r="A135" i="11"/>
  <c r="A136" i="11"/>
  <c r="A137" i="11"/>
  <c r="A138" i="11"/>
  <c r="A139" i="11"/>
  <c r="A140" i="11"/>
  <c r="A141" i="11"/>
  <c r="A142" i="11"/>
  <c r="A143" i="11"/>
  <c r="A144" i="11"/>
  <c r="A145" i="11"/>
  <c r="A146" i="11"/>
  <c r="A147" i="11"/>
  <c r="A148" i="11"/>
  <c r="A149" i="11"/>
  <c r="A150" i="11"/>
  <c r="A151" i="11"/>
  <c r="A152" i="11"/>
  <c r="A153" i="11"/>
  <c r="A154" i="11"/>
  <c r="A155" i="11"/>
  <c r="A156" i="11"/>
  <c r="A157" i="11"/>
  <c r="A158" i="11"/>
  <c r="A159" i="11"/>
  <c r="A160" i="11"/>
  <c r="A161" i="11"/>
  <c r="A162" i="11"/>
  <c r="A163" i="11"/>
  <c r="A164" i="11"/>
  <c r="A165" i="11"/>
  <c r="A166" i="11"/>
  <c r="A167" i="11"/>
  <c r="A168" i="11"/>
  <c r="A169" i="11"/>
  <c r="A170" i="11"/>
  <c r="A171" i="11"/>
  <c r="A172" i="11"/>
  <c r="A173" i="11"/>
  <c r="A174" i="11"/>
  <c r="A175" i="11"/>
  <c r="A176" i="11"/>
  <c r="A177" i="11"/>
  <c r="A178" i="11"/>
  <c r="A179" i="11"/>
  <c r="A180" i="11"/>
  <c r="A181" i="11"/>
  <c r="A182" i="11"/>
  <c r="A183" i="11"/>
  <c r="A184" i="11"/>
  <c r="A185" i="11"/>
  <c r="A186" i="11"/>
  <c r="A187" i="11"/>
  <c r="A188" i="11"/>
  <c r="A189" i="11"/>
  <c r="A190" i="11"/>
  <c r="A191" i="11"/>
  <c r="A192" i="11"/>
  <c r="A193" i="11"/>
  <c r="A194" i="11"/>
  <c r="A195" i="11"/>
  <c r="A196" i="11"/>
  <c r="A197" i="11"/>
  <c r="A198" i="11"/>
  <c r="A199" i="11"/>
  <c r="A200" i="11"/>
  <c r="A201" i="11"/>
  <c r="A202" i="11"/>
  <c r="A203" i="11"/>
  <c r="A204" i="11"/>
  <c r="A205" i="11"/>
  <c r="A206" i="11"/>
  <c r="A207" i="11"/>
  <c r="A208" i="11"/>
  <c r="A209" i="11"/>
  <c r="A210" i="11"/>
  <c r="A211" i="11"/>
  <c r="A212" i="11"/>
  <c r="A213" i="11"/>
  <c r="A214" i="11"/>
  <c r="A215" i="11"/>
  <c r="A216" i="11"/>
  <c r="A217" i="11"/>
  <c r="A218" i="11"/>
  <c r="A219" i="11"/>
  <c r="A220" i="11"/>
  <c r="A221" i="11"/>
  <c r="A222" i="11"/>
  <c r="A223" i="11"/>
  <c r="A224" i="11"/>
  <c r="A225" i="11"/>
  <c r="A226" i="11"/>
  <c r="A227" i="11"/>
  <c r="A228" i="11"/>
  <c r="A229" i="11"/>
  <c r="A230" i="11"/>
  <c r="A231" i="11"/>
  <c r="A232" i="11"/>
  <c r="A233" i="11"/>
  <c r="A234" i="11"/>
  <c r="A235" i="11"/>
  <c r="A236" i="11"/>
  <c r="A237" i="11"/>
  <c r="A238" i="11"/>
  <c r="A239" i="11"/>
  <c r="A240" i="11"/>
  <c r="A241" i="11"/>
  <c r="A242" i="11"/>
  <c r="A243" i="11"/>
  <c r="A244" i="11"/>
  <c r="A245" i="11"/>
  <c r="A246" i="11"/>
  <c r="A247" i="11"/>
  <c r="A248" i="11"/>
  <c r="A249" i="11"/>
  <c r="A250" i="11"/>
  <c r="A251" i="11"/>
  <c r="A252" i="11"/>
  <c r="A253" i="11"/>
  <c r="A254" i="11"/>
  <c r="A255" i="11"/>
  <c r="A256" i="11"/>
  <c r="A257" i="11"/>
  <c r="A258" i="11"/>
  <c r="A259" i="11"/>
  <c r="A260" i="11"/>
  <c r="A261" i="11"/>
  <c r="A262" i="11"/>
  <c r="A263" i="11"/>
  <c r="A264" i="11"/>
  <c r="A265" i="11"/>
  <c r="A266" i="11"/>
  <c r="A267" i="11"/>
  <c r="A268" i="11"/>
  <c r="A269" i="11"/>
  <c r="A270" i="11"/>
  <c r="A271" i="11"/>
  <c r="A272" i="11"/>
  <c r="A273" i="11"/>
  <c r="A274" i="11"/>
  <c r="A275" i="11"/>
  <c r="A276" i="11"/>
  <c r="A277" i="11"/>
  <c r="A278" i="11"/>
  <c r="A279" i="11"/>
  <c r="A280" i="11"/>
  <c r="A281" i="11"/>
  <c r="A282" i="11"/>
  <c r="A283" i="11"/>
  <c r="A284" i="11"/>
  <c r="A285" i="11"/>
  <c r="A286" i="11"/>
  <c r="A287" i="11"/>
  <c r="A288" i="11"/>
  <c r="A289" i="11"/>
  <c r="A290" i="11"/>
  <c r="A291" i="11"/>
  <c r="A292" i="11"/>
  <c r="A293" i="11"/>
  <c r="A294" i="11"/>
  <c r="A295" i="11"/>
  <c r="A296" i="11"/>
  <c r="A297" i="11"/>
  <c r="A298" i="11"/>
  <c r="A299" i="11"/>
  <c r="A300" i="11"/>
  <c r="A301" i="11"/>
  <c r="A302" i="11"/>
  <c r="A303" i="11"/>
  <c r="A304" i="11"/>
  <c r="A305" i="11"/>
  <c r="A306" i="11"/>
  <c r="A307" i="11"/>
  <c r="A308" i="11"/>
  <c r="A309" i="11"/>
  <c r="A310" i="11"/>
  <c r="A311" i="11"/>
  <c r="A312" i="11"/>
  <c r="A313" i="11"/>
  <c r="A314" i="11"/>
  <c r="A315" i="11"/>
  <c r="A316" i="11"/>
  <c r="A317" i="11"/>
  <c r="A318" i="11"/>
  <c r="A319" i="11"/>
  <c r="A320" i="11"/>
  <c r="A321" i="11"/>
  <c r="A322" i="11"/>
  <c r="A323" i="11"/>
  <c r="A324" i="11"/>
  <c r="A325" i="11"/>
  <c r="A326" i="11"/>
  <c r="A327" i="11"/>
  <c r="A328" i="11"/>
  <c r="A329" i="11"/>
  <c r="A330" i="11"/>
  <c r="A331" i="11"/>
  <c r="A332" i="11"/>
  <c r="A333" i="11"/>
  <c r="A334" i="11"/>
  <c r="A335" i="11"/>
  <c r="A336" i="11"/>
  <c r="A337" i="11"/>
  <c r="A338" i="11"/>
  <c r="A339" i="11"/>
  <c r="A340" i="11"/>
  <c r="A341" i="11"/>
  <c r="A342" i="11"/>
  <c r="C342" i="11" s="1"/>
  <c r="A343" i="11"/>
  <c r="A344" i="11"/>
  <c r="A345" i="11"/>
  <c r="A346" i="11"/>
  <c r="C346" i="11" s="1"/>
  <c r="A347" i="11"/>
  <c r="A348" i="11"/>
  <c r="A349" i="11"/>
  <c r="A350" i="11"/>
  <c r="C350" i="11" s="1"/>
  <c r="A351" i="11"/>
  <c r="A352" i="11"/>
  <c r="A353" i="11"/>
  <c r="A354" i="11"/>
  <c r="C354" i="11" s="1"/>
  <c r="A355" i="11"/>
  <c r="A356" i="11"/>
  <c r="A357" i="11"/>
  <c r="A358" i="11"/>
  <c r="C358" i="11" s="1"/>
  <c r="A359" i="11"/>
  <c r="A360" i="11"/>
  <c r="A361" i="11"/>
  <c r="A362" i="11"/>
  <c r="C362" i="11" s="1"/>
  <c r="A363" i="11"/>
  <c r="A364" i="11"/>
  <c r="A365" i="11"/>
  <c r="A366" i="11"/>
  <c r="C366" i="11" s="1"/>
  <c r="A367" i="11"/>
  <c r="A368" i="11"/>
  <c r="A369" i="11"/>
  <c r="A370" i="11"/>
  <c r="C370" i="11" s="1"/>
  <c r="A371" i="11"/>
  <c r="A372" i="11"/>
  <c r="A373" i="11"/>
  <c r="A374" i="11"/>
  <c r="C374" i="11" s="1"/>
  <c r="A375" i="11"/>
  <c r="A376" i="11"/>
  <c r="A377" i="11"/>
  <c r="A378" i="11"/>
  <c r="C378" i="11" s="1"/>
  <c r="A379" i="11"/>
  <c r="A380" i="11"/>
  <c r="A381" i="11"/>
  <c r="A382" i="11"/>
  <c r="C382" i="11" s="1"/>
  <c r="A383" i="11"/>
  <c r="A384" i="11"/>
  <c r="A385" i="11"/>
  <c r="A386" i="11"/>
  <c r="C386" i="11" s="1"/>
  <c r="A387" i="11"/>
  <c r="A388" i="11"/>
  <c r="A389" i="11"/>
  <c r="A390" i="11"/>
  <c r="C390" i="11" s="1"/>
  <c r="A391" i="11"/>
  <c r="A392" i="11"/>
  <c r="A393" i="11"/>
  <c r="A394" i="11"/>
  <c r="C394" i="11" s="1"/>
  <c r="A395" i="11"/>
  <c r="A396" i="11"/>
  <c r="A397" i="11"/>
  <c r="A398" i="11"/>
  <c r="C398" i="11" s="1"/>
  <c r="A399" i="11"/>
  <c r="A400" i="11"/>
  <c r="A401" i="11"/>
  <c r="A402" i="11"/>
  <c r="C402" i="11" s="1"/>
  <c r="A403" i="11"/>
  <c r="A404" i="11"/>
  <c r="A405" i="11"/>
  <c r="A406" i="11"/>
  <c r="C406" i="11" s="1"/>
  <c r="A407" i="11"/>
  <c r="A408" i="11"/>
  <c r="A409" i="11"/>
  <c r="A410" i="11"/>
  <c r="C410" i="11" s="1"/>
  <c r="A411" i="11"/>
  <c r="A412" i="11"/>
  <c r="A413" i="11"/>
  <c r="A414" i="11"/>
  <c r="C414" i="11" s="1"/>
  <c r="A415" i="11"/>
  <c r="A416" i="11"/>
  <c r="A417" i="11"/>
  <c r="A418" i="11"/>
  <c r="C418" i="11" s="1"/>
  <c r="A419" i="11"/>
  <c r="A420" i="11"/>
  <c r="A421" i="11"/>
  <c r="A422" i="11"/>
  <c r="C422" i="11" s="1"/>
  <c r="A423" i="11"/>
  <c r="A424" i="11"/>
  <c r="A425" i="11"/>
  <c r="A426" i="11"/>
  <c r="C426" i="11" s="1"/>
  <c r="A427" i="11"/>
  <c r="A428" i="11"/>
  <c r="A429" i="11"/>
  <c r="A430" i="11"/>
  <c r="C430" i="11" s="1"/>
  <c r="A431" i="11"/>
  <c r="A432" i="11"/>
  <c r="A433" i="11"/>
  <c r="A434" i="11"/>
  <c r="C434" i="11" s="1"/>
  <c r="A435" i="11"/>
  <c r="A436" i="11"/>
  <c r="A437" i="11"/>
  <c r="A438" i="11"/>
  <c r="C438" i="11" s="1"/>
  <c r="A439" i="11"/>
  <c r="A440" i="11"/>
  <c r="A441" i="11"/>
  <c r="A442" i="11"/>
  <c r="C442" i="11" s="1"/>
  <c r="A443" i="11"/>
  <c r="A444" i="11"/>
  <c r="A445" i="11"/>
  <c r="A446" i="11"/>
  <c r="C446" i="11" s="1"/>
  <c r="A447" i="11"/>
  <c r="A448" i="11"/>
  <c r="A449" i="11"/>
  <c r="A450" i="11"/>
  <c r="C450" i="11" s="1"/>
  <c r="A451" i="11"/>
  <c r="A452" i="11"/>
  <c r="A453" i="11"/>
  <c r="A454" i="11"/>
  <c r="C454" i="11" s="1"/>
  <c r="A455" i="11"/>
  <c r="A456" i="11"/>
  <c r="A457" i="11"/>
  <c r="A458" i="11"/>
  <c r="C458" i="11" s="1"/>
  <c r="A459" i="11"/>
  <c r="A460" i="11"/>
  <c r="A461" i="11"/>
  <c r="A462" i="11"/>
  <c r="C462" i="11" s="1"/>
  <c r="A463" i="11"/>
  <c r="A464" i="11"/>
  <c r="A465" i="11"/>
  <c r="A466" i="11"/>
  <c r="C466" i="11" s="1"/>
  <c r="A467" i="11"/>
  <c r="A468" i="11"/>
  <c r="A469" i="11"/>
  <c r="A470" i="11"/>
  <c r="C470" i="11" s="1"/>
  <c r="A471" i="11"/>
  <c r="A472" i="11"/>
  <c r="A473" i="11"/>
  <c r="A474" i="11"/>
  <c r="C474" i="11" s="1"/>
  <c r="A475" i="11"/>
  <c r="A476" i="11"/>
  <c r="A477" i="11"/>
  <c r="A478" i="11"/>
  <c r="C478" i="11" s="1"/>
  <c r="A479" i="11"/>
  <c r="A480" i="11"/>
  <c r="A481" i="11"/>
  <c r="A482" i="11"/>
  <c r="C482" i="11" s="1"/>
  <c r="A483" i="11"/>
  <c r="A484" i="11"/>
  <c r="A485" i="11"/>
  <c r="A486" i="11"/>
  <c r="C486" i="11" s="1"/>
  <c r="A487" i="11"/>
  <c r="A488" i="11"/>
  <c r="A489" i="11"/>
  <c r="A490" i="11"/>
  <c r="C490" i="11" s="1"/>
  <c r="A491" i="11"/>
  <c r="A492" i="11"/>
  <c r="A493" i="11"/>
  <c r="A494" i="11"/>
  <c r="C494" i="11" s="1"/>
  <c r="A495" i="11"/>
  <c r="A496" i="11"/>
  <c r="A497" i="11"/>
  <c r="A498" i="11"/>
  <c r="C498" i="11" s="1"/>
  <c r="A499" i="11"/>
  <c r="A500" i="11"/>
  <c r="A501" i="11"/>
  <c r="A502" i="11"/>
  <c r="C502" i="11" s="1"/>
  <c r="A503" i="11"/>
  <c r="A504" i="11"/>
  <c r="A505" i="11"/>
  <c r="A506" i="11"/>
  <c r="C506" i="11" s="1"/>
  <c r="A507" i="11"/>
  <c r="A508" i="11"/>
  <c r="A509" i="11"/>
  <c r="A510" i="11"/>
  <c r="C510" i="11" s="1"/>
  <c r="A511" i="11"/>
  <c r="A512" i="11"/>
  <c r="A513" i="11"/>
  <c r="A514" i="11"/>
  <c r="C514" i="11" s="1"/>
  <c r="A515" i="11"/>
  <c r="A516" i="11"/>
  <c r="A517" i="11"/>
  <c r="A518" i="11"/>
  <c r="C518" i="11" s="1"/>
  <c r="A519" i="11"/>
  <c r="A520" i="11"/>
  <c r="A521" i="11"/>
  <c r="A522" i="11"/>
  <c r="C522" i="11" s="1"/>
  <c r="A523" i="11"/>
  <c r="A524" i="11"/>
  <c r="A525" i="11"/>
  <c r="A526" i="11"/>
  <c r="C526" i="11" s="1"/>
  <c r="A527" i="11"/>
  <c r="A528" i="11"/>
  <c r="A529" i="11"/>
  <c r="A530" i="11"/>
  <c r="C530" i="11" s="1"/>
  <c r="A531" i="11"/>
  <c r="A532" i="11"/>
  <c r="A533" i="11"/>
  <c r="A534" i="11"/>
  <c r="C534" i="11" s="1"/>
  <c r="A535" i="11"/>
  <c r="A536" i="11"/>
  <c r="A537" i="11"/>
  <c r="A538" i="11"/>
  <c r="C538" i="11" s="1"/>
  <c r="A539" i="11"/>
  <c r="A540" i="11"/>
  <c r="A541" i="11"/>
  <c r="A542" i="11"/>
  <c r="C542" i="11" s="1"/>
  <c r="A543" i="11"/>
  <c r="A544" i="11"/>
  <c r="A545" i="11"/>
  <c r="A546" i="11"/>
  <c r="C546" i="11" s="1"/>
  <c r="A547" i="11"/>
  <c r="A548" i="11"/>
  <c r="A549" i="11"/>
  <c r="A550" i="11"/>
  <c r="C550" i="11" s="1"/>
  <c r="A551" i="11"/>
  <c r="A552" i="11"/>
  <c r="A553" i="11"/>
  <c r="A554" i="11"/>
  <c r="C554" i="11" s="1"/>
  <c r="A555" i="11"/>
  <c r="A556" i="11"/>
  <c r="A557" i="11"/>
  <c r="A558" i="11"/>
  <c r="C558" i="11" s="1"/>
  <c r="A559" i="11"/>
  <c r="A560" i="11"/>
  <c r="A561" i="11"/>
  <c r="A562" i="11"/>
  <c r="C562" i="11" s="1"/>
  <c r="A563" i="11"/>
  <c r="A564" i="11"/>
  <c r="A565" i="11"/>
  <c r="A566" i="11"/>
  <c r="C566" i="11" s="1"/>
  <c r="A567" i="11"/>
  <c r="A568" i="11"/>
  <c r="A569" i="11"/>
  <c r="A570" i="11"/>
  <c r="C570" i="11" s="1"/>
  <c r="A571" i="11"/>
  <c r="A572" i="11"/>
  <c r="A573" i="11"/>
  <c r="A574" i="11"/>
  <c r="C574" i="11" s="1"/>
  <c r="A575" i="11"/>
  <c r="A576" i="11"/>
  <c r="A577" i="11"/>
  <c r="A578" i="11"/>
  <c r="C578" i="11" s="1"/>
  <c r="A579" i="11"/>
  <c r="A580" i="11"/>
  <c r="A581" i="11"/>
  <c r="A582" i="11"/>
  <c r="C582" i="11" s="1"/>
  <c r="A583" i="11"/>
  <c r="A584" i="11"/>
  <c r="A585" i="11"/>
  <c r="A586" i="11"/>
  <c r="C586" i="11" s="1"/>
  <c r="A587" i="11"/>
  <c r="A588" i="11"/>
  <c r="A589" i="11"/>
  <c r="A590" i="11"/>
  <c r="C590" i="11" s="1"/>
  <c r="A591" i="11"/>
  <c r="A592" i="11"/>
  <c r="A593" i="11"/>
  <c r="A594" i="11"/>
  <c r="C594" i="11" s="1"/>
  <c r="A595" i="11"/>
  <c r="A596" i="11"/>
  <c r="A597" i="11"/>
  <c r="A598" i="11"/>
  <c r="C598" i="11" s="1"/>
  <c r="A2" i="11"/>
  <c r="D3" i="11" a="1"/>
  <c r="D3" i="11" s="1"/>
  <c r="D4" i="11" a="1"/>
  <c r="D4" i="11" s="1"/>
  <c r="D5" i="11" a="1"/>
  <c r="D5" i="11" s="1"/>
  <c r="D6" i="11" a="1"/>
  <c r="D6" i="11" s="1"/>
  <c r="D7" i="11" a="1"/>
  <c r="D7" i="11" s="1"/>
  <c r="D8" i="11" a="1"/>
  <c r="D8" i="11" s="1"/>
  <c r="D9" i="11" a="1"/>
  <c r="D9" i="11" s="1"/>
  <c r="D10" i="11" a="1"/>
  <c r="D10" i="11" s="1"/>
  <c r="D11" i="11" a="1"/>
  <c r="D11" i="11" s="1"/>
  <c r="D12" i="11" a="1"/>
  <c r="D12" i="11" s="1"/>
  <c r="D13" i="11" a="1"/>
  <c r="D13" i="11" s="1"/>
  <c r="D14" i="11" a="1"/>
  <c r="D14" i="11" s="1"/>
  <c r="D15" i="11" a="1"/>
  <c r="D15" i="11" s="1"/>
  <c r="D16" i="11" a="1"/>
  <c r="D16" i="11" s="1"/>
  <c r="D17" i="11" a="1"/>
  <c r="D17" i="11" s="1"/>
  <c r="D18" i="11" a="1"/>
  <c r="D18" i="11" s="1"/>
  <c r="D19" i="11" a="1"/>
  <c r="D19" i="11" s="1"/>
  <c r="D20" i="11" a="1"/>
  <c r="D20" i="11" s="1"/>
  <c r="D21" i="11" a="1"/>
  <c r="D21" i="11" s="1"/>
  <c r="D22" i="11" a="1"/>
  <c r="D22" i="11" s="1"/>
  <c r="D23" i="11" a="1"/>
  <c r="D23" i="11" s="1"/>
  <c r="D24" i="11" a="1"/>
  <c r="D24" i="11" s="1"/>
  <c r="D25" i="11" a="1"/>
  <c r="D25" i="11" s="1"/>
  <c r="D26" i="11" a="1"/>
  <c r="D26" i="11" s="1"/>
  <c r="D27" i="11" a="1"/>
  <c r="D27" i="11" s="1"/>
  <c r="D28" i="11" a="1"/>
  <c r="D28" i="11" s="1"/>
  <c r="D29" i="11" a="1"/>
  <c r="D29" i="11" s="1"/>
  <c r="D30" i="11" a="1"/>
  <c r="D30" i="11" s="1"/>
  <c r="D31" i="11" a="1"/>
  <c r="D31" i="11" s="1"/>
  <c r="D32" i="11" a="1"/>
  <c r="D32" i="11" s="1"/>
  <c r="D33" i="11" a="1"/>
  <c r="D33" i="11" s="1"/>
  <c r="D34" i="11" a="1"/>
  <c r="D34" i="11" s="1"/>
  <c r="D35" i="11" a="1"/>
  <c r="D35" i="11" s="1"/>
  <c r="D36" i="11" a="1"/>
  <c r="D36" i="11" s="1"/>
  <c r="D37" i="11" a="1"/>
  <c r="D37" i="11" s="1"/>
  <c r="D38" i="11" a="1"/>
  <c r="D38" i="11" s="1"/>
  <c r="D39" i="11" a="1"/>
  <c r="D39" i="11" s="1"/>
  <c r="D40" i="11" a="1"/>
  <c r="D40" i="11" s="1"/>
  <c r="D41" i="11" a="1"/>
  <c r="D41" i="11" s="1"/>
  <c r="D42" i="11" a="1"/>
  <c r="D42" i="11" s="1"/>
  <c r="D43" i="11" a="1"/>
  <c r="D43" i="11" s="1"/>
  <c r="D44" i="11" a="1"/>
  <c r="D44" i="11" s="1"/>
  <c r="D45" i="11" a="1"/>
  <c r="D45" i="11" s="1"/>
  <c r="D46" i="11" a="1"/>
  <c r="D46" i="11" s="1"/>
  <c r="D47" i="11" a="1"/>
  <c r="D47" i="11" s="1"/>
  <c r="D48" i="11" a="1"/>
  <c r="D48" i="11" s="1"/>
  <c r="D49" i="11" a="1"/>
  <c r="D49" i="11" s="1"/>
  <c r="D50" i="11" a="1"/>
  <c r="D50" i="11" s="1"/>
  <c r="D51" i="11" a="1"/>
  <c r="D51" i="11" s="1"/>
  <c r="D52" i="11" a="1"/>
  <c r="D52" i="11" s="1"/>
  <c r="D53" i="11" a="1"/>
  <c r="D53" i="11" s="1"/>
  <c r="D54" i="11" a="1"/>
  <c r="D54" i="11" s="1"/>
  <c r="D55" i="11" a="1"/>
  <c r="D55" i="11" s="1"/>
  <c r="D56" i="11" a="1"/>
  <c r="D56" i="11" s="1"/>
  <c r="D57" i="11" a="1"/>
  <c r="D57" i="11" s="1"/>
  <c r="D58" i="11" a="1"/>
  <c r="D58" i="11" s="1"/>
  <c r="D59" i="11" a="1"/>
  <c r="D59" i="11" s="1"/>
  <c r="D60" i="11" a="1"/>
  <c r="D60" i="11" s="1"/>
  <c r="D61" i="11" a="1"/>
  <c r="D61" i="11" s="1"/>
  <c r="D62" i="11" a="1"/>
  <c r="D62" i="11" s="1"/>
  <c r="D63" i="11" a="1"/>
  <c r="D63" i="11" s="1"/>
  <c r="D64" i="11" a="1"/>
  <c r="D64" i="11" s="1"/>
  <c r="D65" i="11" a="1"/>
  <c r="D65" i="11" s="1"/>
  <c r="D66" i="11" a="1"/>
  <c r="D66" i="11" s="1"/>
  <c r="D67" i="11" a="1"/>
  <c r="D67" i="11" s="1"/>
  <c r="D68" i="11" a="1"/>
  <c r="D68" i="11" s="1"/>
  <c r="D69" i="11" a="1"/>
  <c r="D69" i="11" s="1"/>
  <c r="D70" i="11" a="1"/>
  <c r="D70" i="11" s="1"/>
  <c r="D71" i="11" a="1"/>
  <c r="D71" i="11" s="1"/>
  <c r="D72" i="11" a="1"/>
  <c r="D72" i="11" s="1"/>
  <c r="D73" i="11" a="1"/>
  <c r="D73" i="11" s="1"/>
  <c r="D74" i="11" a="1"/>
  <c r="D74" i="11" s="1"/>
  <c r="D75" i="11" a="1"/>
  <c r="D75" i="11" s="1"/>
  <c r="D76" i="11" a="1"/>
  <c r="D76" i="11" s="1"/>
  <c r="D77" i="11" a="1"/>
  <c r="D77" i="11" s="1"/>
  <c r="D78" i="11" a="1"/>
  <c r="D78" i="11" s="1"/>
  <c r="D79" i="11" a="1"/>
  <c r="D79" i="11" s="1"/>
  <c r="D80" i="11" a="1"/>
  <c r="D80" i="11" s="1"/>
  <c r="D81" i="11" a="1"/>
  <c r="D81" i="11" s="1"/>
  <c r="D82" i="11" a="1"/>
  <c r="D82" i="11" s="1"/>
  <c r="D83" i="11" a="1"/>
  <c r="D83" i="11" s="1"/>
  <c r="D84" i="11" a="1"/>
  <c r="D84" i="11" s="1"/>
  <c r="D85" i="11" a="1"/>
  <c r="D85" i="11" s="1"/>
  <c r="D86" i="11" a="1"/>
  <c r="D86" i="11" s="1"/>
  <c r="D87" i="11" a="1"/>
  <c r="D87" i="11" s="1"/>
  <c r="D88" i="11" a="1"/>
  <c r="D88" i="11" s="1"/>
  <c r="D89" i="11" a="1"/>
  <c r="D89" i="11" s="1"/>
  <c r="D90" i="11" a="1"/>
  <c r="D90" i="11" s="1"/>
  <c r="D91" i="11" a="1"/>
  <c r="D91" i="11" s="1"/>
  <c r="D92" i="11" a="1"/>
  <c r="D92" i="11" s="1"/>
  <c r="D93" i="11" a="1"/>
  <c r="D93" i="11" s="1"/>
  <c r="D94" i="11" a="1"/>
  <c r="D94" i="11" s="1"/>
  <c r="D95" i="11" a="1"/>
  <c r="D95" i="11" s="1"/>
  <c r="D96" i="11" a="1"/>
  <c r="D96" i="11" s="1"/>
  <c r="D97" i="11" a="1"/>
  <c r="D97" i="11" s="1"/>
  <c r="D98" i="11" a="1"/>
  <c r="D98" i="11" s="1"/>
  <c r="D99" i="11" a="1"/>
  <c r="D99" i="11" s="1"/>
  <c r="D100" i="11" a="1"/>
  <c r="D100" i="11" s="1"/>
  <c r="D101" i="11" a="1"/>
  <c r="D101" i="11" s="1"/>
  <c r="D102" i="11" a="1"/>
  <c r="D102" i="11" s="1"/>
  <c r="D103" i="11" a="1"/>
  <c r="D103" i="11" s="1"/>
  <c r="D104" i="11" a="1"/>
  <c r="D104" i="11" s="1"/>
  <c r="D105" i="11" a="1"/>
  <c r="D105" i="11" s="1"/>
  <c r="D106" i="11" a="1"/>
  <c r="D106" i="11" s="1"/>
  <c r="D107" i="11" a="1"/>
  <c r="D107" i="11" s="1"/>
  <c r="D108" i="11" a="1"/>
  <c r="D108" i="11" s="1"/>
  <c r="D109" i="11" a="1"/>
  <c r="D109" i="11" s="1"/>
  <c r="D110" i="11" a="1"/>
  <c r="D110" i="11" s="1"/>
  <c r="D111" i="11" a="1"/>
  <c r="D111" i="11" s="1"/>
  <c r="D112" i="11" a="1"/>
  <c r="D112" i="11" s="1"/>
  <c r="D113" i="11" a="1"/>
  <c r="D113" i="11" s="1"/>
  <c r="D114" i="11" a="1"/>
  <c r="D114" i="11" s="1"/>
  <c r="D115" i="11" a="1"/>
  <c r="D115" i="11" s="1"/>
  <c r="D116" i="11" a="1"/>
  <c r="D116" i="11" s="1"/>
  <c r="D117" i="11" a="1"/>
  <c r="D117" i="11" s="1"/>
  <c r="D118" i="11" a="1"/>
  <c r="D118" i="11" s="1"/>
  <c r="D119" i="11" a="1"/>
  <c r="D119" i="11" s="1"/>
  <c r="D120" i="11" a="1"/>
  <c r="D120" i="11" s="1"/>
  <c r="D121" i="11" a="1"/>
  <c r="D121" i="11" s="1"/>
  <c r="D122" i="11" a="1"/>
  <c r="D122" i="11" s="1"/>
  <c r="D123" i="11" a="1"/>
  <c r="D123" i="11" s="1"/>
  <c r="D124" i="11" a="1"/>
  <c r="D124" i="11" s="1"/>
  <c r="D125" i="11" a="1"/>
  <c r="D125" i="11" s="1"/>
  <c r="D126" i="11" a="1"/>
  <c r="D126" i="11" s="1"/>
  <c r="D127" i="11" a="1"/>
  <c r="D127" i="11" s="1"/>
  <c r="D128" i="11" a="1"/>
  <c r="D128" i="11" s="1"/>
  <c r="D129" i="11" a="1"/>
  <c r="D129" i="11" s="1"/>
  <c r="D130" i="11" a="1"/>
  <c r="D130" i="11" s="1"/>
  <c r="D131" i="11" a="1"/>
  <c r="D131" i="11" s="1"/>
  <c r="D132" i="11" a="1"/>
  <c r="D132" i="11" s="1"/>
  <c r="D133" i="11" a="1"/>
  <c r="D133" i="11" s="1"/>
  <c r="D134" i="11" a="1"/>
  <c r="D134" i="11" s="1"/>
  <c r="D135" i="11" a="1"/>
  <c r="D135" i="11" s="1"/>
  <c r="D136" i="11" a="1"/>
  <c r="D136" i="11" s="1"/>
  <c r="D137" i="11" a="1"/>
  <c r="D137" i="11" s="1"/>
  <c r="D138" i="11" a="1"/>
  <c r="D138" i="11" s="1"/>
  <c r="D139" i="11" a="1"/>
  <c r="D139" i="11" s="1"/>
  <c r="D140" i="11" a="1"/>
  <c r="D140" i="11" s="1"/>
  <c r="D141" i="11" a="1"/>
  <c r="D141" i="11" s="1"/>
  <c r="D142" i="11" a="1"/>
  <c r="D142" i="11" s="1"/>
  <c r="D143" i="11" a="1"/>
  <c r="D143" i="11" s="1"/>
  <c r="D144" i="11" a="1"/>
  <c r="D144" i="11" s="1"/>
  <c r="D145" i="11" a="1"/>
  <c r="D145" i="11" s="1"/>
  <c r="D146" i="11" a="1"/>
  <c r="D146" i="11" s="1"/>
  <c r="D147" i="11" a="1"/>
  <c r="D147" i="11" s="1"/>
  <c r="D148" i="11" a="1"/>
  <c r="D148" i="11" s="1"/>
  <c r="D149" i="11" a="1"/>
  <c r="D149" i="11" s="1"/>
  <c r="D150" i="11" a="1"/>
  <c r="D150" i="11" s="1"/>
  <c r="D151" i="11" a="1"/>
  <c r="D151" i="11" s="1"/>
  <c r="D152" i="11" a="1"/>
  <c r="D152" i="11" s="1"/>
  <c r="D153" i="11" a="1"/>
  <c r="D153" i="11" s="1"/>
  <c r="D154" i="11" a="1"/>
  <c r="D154" i="11" s="1"/>
  <c r="D155" i="11" a="1"/>
  <c r="D155" i="11" s="1"/>
  <c r="D156" i="11" a="1"/>
  <c r="D156" i="11" s="1"/>
  <c r="D157" i="11" a="1"/>
  <c r="D157" i="11" s="1"/>
  <c r="D158" i="11" a="1"/>
  <c r="D158" i="11" s="1"/>
  <c r="D159" i="11" a="1"/>
  <c r="D159" i="11" s="1"/>
  <c r="D160" i="11" a="1"/>
  <c r="D160" i="11" s="1"/>
  <c r="D161" i="11" a="1"/>
  <c r="D161" i="11" s="1"/>
  <c r="D162" i="11" a="1"/>
  <c r="D162" i="11" s="1"/>
  <c r="D163" i="11" a="1"/>
  <c r="D163" i="11" s="1"/>
  <c r="D164" i="11" a="1"/>
  <c r="D164" i="11" s="1"/>
  <c r="D165" i="11" a="1"/>
  <c r="D165" i="11" s="1"/>
  <c r="D166" i="11" a="1"/>
  <c r="D166" i="11" s="1"/>
  <c r="D167" i="11" a="1"/>
  <c r="D167" i="11" s="1"/>
  <c r="D168" i="11" a="1"/>
  <c r="D168" i="11" s="1"/>
  <c r="D169" i="11" a="1"/>
  <c r="D169" i="11" s="1"/>
  <c r="D170" i="11" a="1"/>
  <c r="D170" i="11" s="1"/>
  <c r="D171" i="11" a="1"/>
  <c r="D171" i="11" s="1"/>
  <c r="D172" i="11" a="1"/>
  <c r="D172" i="11" s="1"/>
  <c r="D173" i="11" a="1"/>
  <c r="D173" i="11" s="1"/>
  <c r="D174" i="11" a="1"/>
  <c r="D174" i="11" s="1"/>
  <c r="D175" i="11" a="1"/>
  <c r="D175" i="11" s="1"/>
  <c r="D176" i="11" a="1"/>
  <c r="D176" i="11" s="1"/>
  <c r="D177" i="11" a="1"/>
  <c r="D177" i="11" s="1"/>
  <c r="D178" i="11" a="1"/>
  <c r="D178" i="11" s="1"/>
  <c r="D179" i="11" a="1"/>
  <c r="D179" i="11" s="1"/>
  <c r="D180" i="11" a="1"/>
  <c r="D180" i="11" s="1"/>
  <c r="D181" i="11" a="1"/>
  <c r="D181" i="11" s="1"/>
  <c r="D182" i="11" a="1"/>
  <c r="D182" i="11" s="1"/>
  <c r="D183" i="11" a="1"/>
  <c r="D183" i="11" s="1"/>
  <c r="D184" i="11" a="1"/>
  <c r="D184" i="11" s="1"/>
  <c r="D185" i="11" a="1"/>
  <c r="D185" i="11" s="1"/>
  <c r="D186" i="11" a="1"/>
  <c r="D186" i="11" s="1"/>
  <c r="D187" i="11" a="1"/>
  <c r="D187" i="11" s="1"/>
  <c r="D188" i="11" a="1"/>
  <c r="D188" i="11" s="1"/>
  <c r="D189" i="11" a="1"/>
  <c r="D189" i="11" s="1"/>
  <c r="D190" i="11" a="1"/>
  <c r="D190" i="11" s="1"/>
  <c r="D191" i="11" a="1"/>
  <c r="D191" i="11" s="1"/>
  <c r="D192" i="11" a="1"/>
  <c r="D192" i="11" s="1"/>
  <c r="D193" i="11" a="1"/>
  <c r="D193" i="11" s="1"/>
  <c r="D194" i="11" a="1"/>
  <c r="D194" i="11" s="1"/>
  <c r="D195" i="11" a="1"/>
  <c r="D195" i="11" s="1"/>
  <c r="D196" i="11" a="1"/>
  <c r="D196" i="11" s="1"/>
  <c r="D197" i="11" a="1"/>
  <c r="D197" i="11" s="1"/>
  <c r="D198" i="11" a="1"/>
  <c r="D198" i="11" s="1"/>
  <c r="D199" i="11" a="1"/>
  <c r="D199" i="11" s="1"/>
  <c r="D200" i="11" a="1"/>
  <c r="D200" i="11" s="1"/>
  <c r="D201" i="11" a="1"/>
  <c r="D201" i="11" s="1"/>
  <c r="D202" i="11" a="1"/>
  <c r="D202" i="11" s="1"/>
  <c r="D203" i="11" a="1"/>
  <c r="D203" i="11" s="1"/>
  <c r="D204" i="11" a="1"/>
  <c r="D204" i="11" s="1"/>
  <c r="D205" i="11" a="1"/>
  <c r="D205" i="11" s="1"/>
  <c r="D206" i="11" a="1"/>
  <c r="D206" i="11" s="1"/>
  <c r="D207" i="11" a="1"/>
  <c r="D207" i="11" s="1"/>
  <c r="D208" i="11" a="1"/>
  <c r="D208" i="11" s="1"/>
  <c r="D209" i="11" a="1"/>
  <c r="D209" i="11" s="1"/>
  <c r="D210" i="11" a="1"/>
  <c r="D210" i="11" s="1"/>
  <c r="D211" i="11" a="1"/>
  <c r="D211" i="11" s="1"/>
  <c r="D212" i="11" a="1"/>
  <c r="D212" i="11" s="1"/>
  <c r="D213" i="11" a="1"/>
  <c r="D213" i="11" s="1"/>
  <c r="D214" i="11" a="1"/>
  <c r="D214" i="11" s="1"/>
  <c r="D215" i="11" a="1"/>
  <c r="D215" i="11" s="1"/>
  <c r="D216" i="11" a="1"/>
  <c r="D216" i="11" s="1"/>
  <c r="D217" i="11" a="1"/>
  <c r="D217" i="11" s="1"/>
  <c r="D218" i="11" a="1"/>
  <c r="D218" i="11" s="1"/>
  <c r="D219" i="11" a="1"/>
  <c r="D219" i="11" s="1"/>
  <c r="D220" i="11" a="1"/>
  <c r="D220" i="11" s="1"/>
  <c r="D221" i="11" a="1"/>
  <c r="D221" i="11" s="1"/>
  <c r="D222" i="11" a="1"/>
  <c r="D222" i="11" s="1"/>
  <c r="D223" i="11" a="1"/>
  <c r="D223" i="11" s="1"/>
  <c r="D224" i="11" a="1"/>
  <c r="D224" i="11" s="1"/>
  <c r="D225" i="11" a="1"/>
  <c r="D225" i="11" s="1"/>
  <c r="D226" i="11" a="1"/>
  <c r="D226" i="11" s="1"/>
  <c r="D227" i="11" a="1"/>
  <c r="D227" i="11" s="1"/>
  <c r="D228" i="11" a="1"/>
  <c r="D228" i="11" s="1"/>
  <c r="D229" i="11" a="1"/>
  <c r="D229" i="11" s="1"/>
  <c r="D230" i="11" a="1"/>
  <c r="D230" i="11" s="1"/>
  <c r="D231" i="11" a="1"/>
  <c r="D231" i="11" s="1"/>
  <c r="D232" i="11" a="1"/>
  <c r="D232" i="11" s="1"/>
  <c r="D233" i="11" a="1"/>
  <c r="D233" i="11" s="1"/>
  <c r="D234" i="11" a="1"/>
  <c r="D234" i="11" s="1"/>
  <c r="D235" i="11" a="1"/>
  <c r="D235" i="11" s="1"/>
  <c r="D236" i="11" a="1"/>
  <c r="D236" i="11" s="1"/>
  <c r="D237" i="11" a="1"/>
  <c r="D237" i="11" s="1"/>
  <c r="D238" i="11" a="1"/>
  <c r="D238" i="11" s="1"/>
  <c r="D239" i="11" a="1"/>
  <c r="D239" i="11" s="1"/>
  <c r="D240" i="11" a="1"/>
  <c r="D240" i="11" s="1"/>
  <c r="D241" i="11" a="1"/>
  <c r="D241" i="11" s="1"/>
  <c r="D242" i="11" a="1"/>
  <c r="D242" i="11" s="1"/>
  <c r="D243" i="11" a="1"/>
  <c r="D243" i="11" s="1"/>
  <c r="D244" i="11" a="1"/>
  <c r="D244" i="11" s="1"/>
  <c r="D245" i="11" a="1"/>
  <c r="D245" i="11" s="1"/>
  <c r="D246" i="11" a="1"/>
  <c r="D246" i="11" s="1"/>
  <c r="D247" i="11" a="1"/>
  <c r="D247" i="11" s="1"/>
  <c r="D248" i="11" a="1"/>
  <c r="D248" i="11" s="1"/>
  <c r="D249" i="11" a="1"/>
  <c r="D249" i="11" s="1"/>
  <c r="D250" i="11" a="1"/>
  <c r="D250" i="11" s="1"/>
  <c r="D251" i="11" a="1"/>
  <c r="D251" i="11" s="1"/>
  <c r="D252" i="11" a="1"/>
  <c r="D252" i="11" s="1"/>
  <c r="D253" i="11" a="1"/>
  <c r="D253" i="11" s="1"/>
  <c r="D254" i="11" a="1"/>
  <c r="D254" i="11" s="1"/>
  <c r="D255" i="11" a="1"/>
  <c r="D255" i="11" s="1"/>
  <c r="D256" i="11" a="1"/>
  <c r="D256" i="11" s="1"/>
  <c r="D257" i="11" a="1"/>
  <c r="D257" i="11" s="1"/>
  <c r="D258" i="11" a="1"/>
  <c r="D258" i="11" s="1"/>
  <c r="D259" i="11" a="1"/>
  <c r="D259" i="11" s="1"/>
  <c r="D260" i="11" a="1"/>
  <c r="D260" i="11" s="1"/>
  <c r="D261" i="11" a="1"/>
  <c r="D261" i="11" s="1"/>
  <c r="D262" i="11" a="1"/>
  <c r="D262" i="11" s="1"/>
  <c r="D263" i="11" a="1"/>
  <c r="D263" i="11" s="1"/>
  <c r="D264" i="11" a="1"/>
  <c r="D264" i="11" s="1"/>
  <c r="D265" i="11" a="1"/>
  <c r="D265" i="11" s="1"/>
  <c r="D266" i="11" a="1"/>
  <c r="D266" i="11" s="1"/>
  <c r="D267" i="11" a="1"/>
  <c r="D267" i="11" s="1"/>
  <c r="D268" i="11" a="1"/>
  <c r="D268" i="11" s="1"/>
  <c r="D269" i="11" a="1"/>
  <c r="D269" i="11" s="1"/>
  <c r="D270" i="11" a="1"/>
  <c r="D270" i="11" s="1"/>
  <c r="D271" i="11" a="1"/>
  <c r="D271" i="11" s="1"/>
  <c r="D272" i="11" a="1"/>
  <c r="D272" i="11" s="1"/>
  <c r="D273" i="11" a="1"/>
  <c r="D273" i="11" s="1"/>
  <c r="D274" i="11" a="1"/>
  <c r="D274" i="11" s="1"/>
  <c r="D275" i="11" a="1"/>
  <c r="D275" i="11" s="1"/>
  <c r="D276" i="11" a="1"/>
  <c r="D276" i="11" s="1"/>
  <c r="D277" i="11" a="1"/>
  <c r="D277" i="11" s="1"/>
  <c r="D278" i="11" a="1"/>
  <c r="D278" i="11" s="1"/>
  <c r="D279" i="11" a="1"/>
  <c r="D279" i="11" s="1"/>
  <c r="D280" i="11" a="1"/>
  <c r="D280" i="11" s="1"/>
  <c r="D281" i="11" a="1"/>
  <c r="D281" i="11" s="1"/>
  <c r="D282" i="11" a="1"/>
  <c r="D282" i="11" s="1"/>
  <c r="D283" i="11" a="1"/>
  <c r="D283" i="11" s="1"/>
  <c r="D284" i="11" a="1"/>
  <c r="D284" i="11" s="1"/>
  <c r="D285" i="11" a="1"/>
  <c r="D285" i="11" s="1"/>
  <c r="D286" i="11" a="1"/>
  <c r="D286" i="11" s="1"/>
  <c r="D287" i="11" a="1"/>
  <c r="D287" i="11" s="1"/>
  <c r="D288" i="11" a="1"/>
  <c r="D288" i="11" s="1"/>
  <c r="D289" i="11" a="1"/>
  <c r="D289" i="11" s="1"/>
  <c r="D290" i="11" a="1"/>
  <c r="D290" i="11" s="1"/>
  <c r="D291" i="11" a="1"/>
  <c r="D291" i="11" s="1"/>
  <c r="D292" i="11" a="1"/>
  <c r="D292" i="11" s="1"/>
  <c r="D293" i="11" a="1"/>
  <c r="D293" i="11" s="1"/>
  <c r="D294" i="11" a="1"/>
  <c r="D294" i="11" s="1"/>
  <c r="D295" i="11" a="1"/>
  <c r="D295" i="11" s="1"/>
  <c r="D296" i="11" a="1"/>
  <c r="D296" i="11" s="1"/>
  <c r="D297" i="11" a="1"/>
  <c r="D297" i="11" s="1"/>
  <c r="D298" i="11" a="1"/>
  <c r="D298" i="11" s="1"/>
  <c r="D299" i="11" a="1"/>
  <c r="D299" i="11" s="1"/>
  <c r="D300" i="11" a="1"/>
  <c r="D300" i="11" s="1"/>
  <c r="D301" i="11" a="1"/>
  <c r="D301" i="11" s="1"/>
  <c r="D302" i="11" a="1"/>
  <c r="D302" i="11" s="1"/>
  <c r="D303" i="11" a="1"/>
  <c r="D303" i="11" s="1"/>
  <c r="D304" i="11" a="1"/>
  <c r="D304" i="11" s="1"/>
  <c r="D305" i="11" a="1"/>
  <c r="D305" i="11" s="1"/>
  <c r="D306" i="11" a="1"/>
  <c r="D306" i="11" s="1"/>
  <c r="D307" i="11" a="1"/>
  <c r="D307" i="11" s="1"/>
  <c r="D308" i="11" a="1"/>
  <c r="D308" i="11" s="1"/>
  <c r="D309" i="11" a="1"/>
  <c r="D309" i="11" s="1"/>
  <c r="D310" i="11" a="1"/>
  <c r="D310" i="11" s="1"/>
  <c r="D311" i="11" a="1"/>
  <c r="D311" i="11" s="1"/>
  <c r="D312" i="11" a="1"/>
  <c r="D312" i="11" s="1"/>
  <c r="D313" i="11" a="1"/>
  <c r="D313" i="11" s="1"/>
  <c r="D314" i="11" a="1"/>
  <c r="D314" i="11" s="1"/>
  <c r="D315" i="11" a="1"/>
  <c r="D315" i="11" s="1"/>
  <c r="D316" i="11" a="1"/>
  <c r="D316" i="11" s="1"/>
  <c r="D317" i="11" a="1"/>
  <c r="D317" i="11" s="1"/>
  <c r="D318" i="11" a="1"/>
  <c r="D318" i="11" s="1"/>
  <c r="D319" i="11" a="1"/>
  <c r="D319" i="11" s="1"/>
  <c r="D320" i="11" a="1"/>
  <c r="D320" i="11" s="1"/>
  <c r="D321" i="11" a="1"/>
  <c r="D321" i="11" s="1"/>
  <c r="D322" i="11" a="1"/>
  <c r="D322" i="11" s="1"/>
  <c r="D323" i="11" a="1"/>
  <c r="D323" i="11" s="1"/>
  <c r="D324" i="11" a="1"/>
  <c r="D324" i="11" s="1"/>
  <c r="D325" i="11" a="1"/>
  <c r="D325" i="11" s="1"/>
  <c r="D326" i="11" a="1"/>
  <c r="D326" i="11" s="1"/>
  <c r="D327" i="11" a="1"/>
  <c r="D327" i="11" s="1"/>
  <c r="D328" i="11" a="1"/>
  <c r="D328" i="11" s="1"/>
  <c r="D329" i="11" a="1"/>
  <c r="D329" i="11" s="1"/>
  <c r="D330" i="11" a="1"/>
  <c r="D330" i="11" s="1"/>
  <c r="D331" i="11" a="1"/>
  <c r="D331" i="11" s="1"/>
  <c r="D332" i="11" a="1"/>
  <c r="D332" i="11" s="1"/>
  <c r="D333" i="11" a="1"/>
  <c r="D333" i="11" s="1"/>
  <c r="D334" i="11" a="1"/>
  <c r="D334" i="11" s="1"/>
  <c r="D335" i="11" a="1"/>
  <c r="D335" i="11" s="1"/>
  <c r="D336" i="11" a="1"/>
  <c r="D336" i="11" s="1"/>
  <c r="D337" i="11" a="1"/>
  <c r="D337" i="11" s="1"/>
  <c r="D338" i="11" a="1"/>
  <c r="D338" i="11" s="1"/>
  <c r="D339" i="11" a="1"/>
  <c r="D339" i="11" s="1"/>
  <c r="D340" i="11" a="1"/>
  <c r="D340" i="11" s="1"/>
  <c r="D341" i="11" a="1"/>
  <c r="D341" i="11" s="1"/>
  <c r="D342" i="11" a="1"/>
  <c r="D342" i="11" s="1"/>
  <c r="D343" i="11" a="1"/>
  <c r="D343" i="11" s="1"/>
  <c r="D344" i="11" a="1"/>
  <c r="D344" i="11" s="1"/>
  <c r="D345" i="11" a="1"/>
  <c r="D345" i="11" s="1"/>
  <c r="D346" i="11" a="1"/>
  <c r="D346" i="11" s="1"/>
  <c r="D347" i="11" a="1"/>
  <c r="D347" i="11" s="1"/>
  <c r="D348" i="11" a="1"/>
  <c r="D348" i="11" s="1"/>
  <c r="D349" i="11" a="1"/>
  <c r="D349" i="11" s="1"/>
  <c r="D350" i="11" a="1"/>
  <c r="D350" i="11" s="1"/>
  <c r="D351" i="11" a="1"/>
  <c r="D351" i="11" s="1"/>
  <c r="D352" i="11" a="1"/>
  <c r="D352" i="11" s="1"/>
  <c r="D353" i="11" a="1"/>
  <c r="D353" i="11" s="1"/>
  <c r="D354" i="11" a="1"/>
  <c r="D354" i="11" s="1"/>
  <c r="D355" i="11" a="1"/>
  <c r="D355" i="11" s="1"/>
  <c r="D356" i="11" a="1"/>
  <c r="D356" i="11" s="1"/>
  <c r="D357" i="11" a="1"/>
  <c r="D357" i="11" s="1"/>
  <c r="D358" i="11" a="1"/>
  <c r="D358" i="11" s="1"/>
  <c r="D359" i="11" a="1"/>
  <c r="D359" i="11" s="1"/>
  <c r="D360" i="11" a="1"/>
  <c r="D360" i="11" s="1"/>
  <c r="D361" i="11" a="1"/>
  <c r="D361" i="11" s="1"/>
  <c r="D362" i="11" a="1"/>
  <c r="D362" i="11" s="1"/>
  <c r="D363" i="11" a="1"/>
  <c r="D363" i="11" s="1"/>
  <c r="D364" i="11" a="1"/>
  <c r="D364" i="11" s="1"/>
  <c r="D365" i="11" a="1"/>
  <c r="D365" i="11" s="1"/>
  <c r="D366" i="11" a="1"/>
  <c r="D366" i="11" s="1"/>
  <c r="D367" i="11" a="1"/>
  <c r="D367" i="11" s="1"/>
  <c r="D368" i="11" a="1"/>
  <c r="D368" i="11" s="1"/>
  <c r="D369" i="11" a="1"/>
  <c r="D369" i="11" s="1"/>
  <c r="D370" i="11" a="1"/>
  <c r="D370" i="11" s="1"/>
  <c r="D371" i="11" a="1"/>
  <c r="D371" i="11" s="1"/>
  <c r="D372" i="11" a="1"/>
  <c r="D372" i="11" s="1"/>
  <c r="D373" i="11" a="1"/>
  <c r="D373" i="11" s="1"/>
  <c r="D374" i="11" a="1"/>
  <c r="D374" i="11" s="1"/>
  <c r="D375" i="11" a="1"/>
  <c r="D375" i="11" s="1"/>
  <c r="D376" i="11" a="1"/>
  <c r="D376" i="11" s="1"/>
  <c r="D377" i="11" a="1"/>
  <c r="D377" i="11" s="1"/>
  <c r="D378" i="11" a="1"/>
  <c r="D378" i="11" s="1"/>
  <c r="D379" i="11" a="1"/>
  <c r="D379" i="11" s="1"/>
  <c r="D380" i="11" a="1"/>
  <c r="D380" i="11" s="1"/>
  <c r="D381" i="11" a="1"/>
  <c r="D381" i="11" s="1"/>
  <c r="D382" i="11" a="1"/>
  <c r="D382" i="11" s="1"/>
  <c r="D383" i="11" a="1"/>
  <c r="D383" i="11" s="1"/>
  <c r="D384" i="11" a="1"/>
  <c r="D384" i="11" s="1"/>
  <c r="D385" i="11" a="1"/>
  <c r="D385" i="11" s="1"/>
  <c r="D386" i="11" a="1"/>
  <c r="D386" i="11" s="1"/>
  <c r="D387" i="11" a="1"/>
  <c r="D387" i="11" s="1"/>
  <c r="D388" i="11" a="1"/>
  <c r="D388" i="11" s="1"/>
  <c r="D389" i="11" a="1"/>
  <c r="D389" i="11" s="1"/>
  <c r="D390" i="11" a="1"/>
  <c r="D390" i="11" s="1"/>
  <c r="D391" i="11" a="1"/>
  <c r="D391" i="11" s="1"/>
  <c r="D392" i="11" a="1"/>
  <c r="D392" i="11" s="1"/>
  <c r="D393" i="11" a="1"/>
  <c r="D393" i="11" s="1"/>
  <c r="D394" i="11" a="1"/>
  <c r="D394" i="11" s="1"/>
  <c r="D395" i="11" a="1"/>
  <c r="D395" i="11" s="1"/>
  <c r="D396" i="11" a="1"/>
  <c r="D396" i="11" s="1"/>
  <c r="D397" i="11" a="1"/>
  <c r="D397" i="11" s="1"/>
  <c r="D398" i="11" a="1"/>
  <c r="D398" i="11" s="1"/>
  <c r="D399" i="11" a="1"/>
  <c r="D399" i="11" s="1"/>
  <c r="D400" i="11" a="1"/>
  <c r="D400" i="11" s="1"/>
  <c r="D401" i="11" a="1"/>
  <c r="D401" i="11" s="1"/>
  <c r="D402" i="11" a="1"/>
  <c r="D402" i="11" s="1"/>
  <c r="D403" i="11" a="1"/>
  <c r="D403" i="11" s="1"/>
  <c r="D404" i="11" a="1"/>
  <c r="D404" i="11" s="1"/>
  <c r="D405" i="11" a="1"/>
  <c r="D405" i="11" s="1"/>
  <c r="D406" i="11" a="1"/>
  <c r="D406" i="11" s="1"/>
  <c r="D407" i="11" a="1"/>
  <c r="D407" i="11" s="1"/>
  <c r="D408" i="11" a="1"/>
  <c r="D408" i="11" s="1"/>
  <c r="D409" i="11" a="1"/>
  <c r="D409" i="11" s="1"/>
  <c r="D410" i="11" a="1"/>
  <c r="D410" i="11" s="1"/>
  <c r="D411" i="11" a="1"/>
  <c r="D411" i="11" s="1"/>
  <c r="D412" i="11" a="1"/>
  <c r="D412" i="11" s="1"/>
  <c r="D413" i="11" a="1"/>
  <c r="D413" i="11" s="1"/>
  <c r="D414" i="11" a="1"/>
  <c r="D414" i="11" s="1"/>
  <c r="D415" i="11" a="1"/>
  <c r="D415" i="11" s="1"/>
  <c r="D416" i="11" a="1"/>
  <c r="D416" i="11" s="1"/>
  <c r="D417" i="11" a="1"/>
  <c r="D417" i="11" s="1"/>
  <c r="D418" i="11" a="1"/>
  <c r="D418" i="11" s="1"/>
  <c r="D419" i="11" a="1"/>
  <c r="D419" i="11" s="1"/>
  <c r="D420" i="11" a="1"/>
  <c r="D420" i="11" s="1"/>
  <c r="D421" i="11" a="1"/>
  <c r="D421" i="11" s="1"/>
  <c r="D422" i="11" a="1"/>
  <c r="D422" i="11" s="1"/>
  <c r="D423" i="11" a="1"/>
  <c r="D423" i="11" s="1"/>
  <c r="D424" i="11" a="1"/>
  <c r="D424" i="11" s="1"/>
  <c r="D425" i="11" a="1"/>
  <c r="D425" i="11" s="1"/>
  <c r="D426" i="11" a="1"/>
  <c r="D426" i="11" s="1"/>
  <c r="D427" i="11" a="1"/>
  <c r="D427" i="11" s="1"/>
  <c r="D428" i="11" a="1"/>
  <c r="D428" i="11" s="1"/>
  <c r="D429" i="11" a="1"/>
  <c r="D429" i="11" s="1"/>
  <c r="D430" i="11" a="1"/>
  <c r="D430" i="11" s="1"/>
  <c r="D431" i="11" a="1"/>
  <c r="D431" i="11" s="1"/>
  <c r="D432" i="11" a="1"/>
  <c r="D432" i="11" s="1"/>
  <c r="D433" i="11" a="1"/>
  <c r="D433" i="11" s="1"/>
  <c r="D434" i="11" a="1"/>
  <c r="D434" i="11" s="1"/>
  <c r="D435" i="11" a="1"/>
  <c r="D435" i="11" s="1"/>
  <c r="D436" i="11" a="1"/>
  <c r="D436" i="11" s="1"/>
  <c r="D437" i="11" a="1"/>
  <c r="D437" i="11" s="1"/>
  <c r="D438" i="11" a="1"/>
  <c r="D438" i="11" s="1"/>
  <c r="D439" i="11" a="1"/>
  <c r="D439" i="11" s="1"/>
  <c r="D440" i="11" a="1"/>
  <c r="D440" i="11" s="1"/>
  <c r="D441" i="11" a="1"/>
  <c r="D441" i="11" s="1"/>
  <c r="D442" i="11" a="1"/>
  <c r="D442" i="11" s="1"/>
  <c r="D443" i="11" a="1"/>
  <c r="D443" i="11" s="1"/>
  <c r="D444" i="11" a="1"/>
  <c r="D444" i="11" s="1"/>
  <c r="D445" i="11" a="1"/>
  <c r="D445" i="11" s="1"/>
  <c r="D446" i="11" a="1"/>
  <c r="D446" i="11" s="1"/>
  <c r="D447" i="11" a="1"/>
  <c r="D447" i="11" s="1"/>
  <c r="D448" i="11" a="1"/>
  <c r="D448" i="11" s="1"/>
  <c r="D449" i="11" a="1"/>
  <c r="D449" i="11" s="1"/>
  <c r="D450" i="11" a="1"/>
  <c r="D450" i="11" s="1"/>
  <c r="D451" i="11" a="1"/>
  <c r="D451" i="11" s="1"/>
  <c r="D452" i="11" a="1"/>
  <c r="D452" i="11" s="1"/>
  <c r="D453" i="11" a="1"/>
  <c r="D453" i="11" s="1"/>
  <c r="D454" i="11" a="1"/>
  <c r="D454" i="11" s="1"/>
  <c r="D455" i="11" a="1"/>
  <c r="D455" i="11" s="1"/>
  <c r="D456" i="11" a="1"/>
  <c r="D456" i="11" s="1"/>
  <c r="D457" i="11" a="1"/>
  <c r="D457" i="11" s="1"/>
  <c r="D458" i="11" a="1"/>
  <c r="D458" i="11" s="1"/>
  <c r="D459" i="11" a="1"/>
  <c r="D459" i="11" s="1"/>
  <c r="D460" i="11" a="1"/>
  <c r="D460" i="11" s="1"/>
  <c r="D461" i="11" a="1"/>
  <c r="D461" i="11" s="1"/>
  <c r="D462" i="11" a="1"/>
  <c r="D462" i="11" s="1"/>
  <c r="D463" i="11" a="1"/>
  <c r="D463" i="11" s="1"/>
  <c r="D464" i="11" a="1"/>
  <c r="D464" i="11" s="1"/>
  <c r="D465" i="11" a="1"/>
  <c r="D465" i="11" s="1"/>
  <c r="D466" i="11" a="1"/>
  <c r="D466" i="11" s="1"/>
  <c r="D467" i="11" a="1"/>
  <c r="D467" i="11" s="1"/>
  <c r="D468" i="11" a="1"/>
  <c r="D468" i="11" s="1"/>
  <c r="D469" i="11" a="1"/>
  <c r="D469" i="11" s="1"/>
  <c r="D470" i="11" a="1"/>
  <c r="D470" i="11" s="1"/>
  <c r="D471" i="11" a="1"/>
  <c r="D471" i="11" s="1"/>
  <c r="D472" i="11" a="1"/>
  <c r="D472" i="11" s="1"/>
  <c r="D473" i="11" a="1"/>
  <c r="D473" i="11" s="1"/>
  <c r="D474" i="11" a="1"/>
  <c r="D474" i="11" s="1"/>
  <c r="D475" i="11" a="1"/>
  <c r="D475" i="11" s="1"/>
  <c r="D476" i="11" a="1"/>
  <c r="D476" i="11" s="1"/>
  <c r="D477" i="11" a="1"/>
  <c r="D477" i="11" s="1"/>
  <c r="D478" i="11" a="1"/>
  <c r="D478" i="11" s="1"/>
  <c r="D479" i="11" a="1"/>
  <c r="D479" i="11" s="1"/>
  <c r="D480" i="11" a="1"/>
  <c r="D480" i="11" s="1"/>
  <c r="D481" i="11" a="1"/>
  <c r="D481" i="11" s="1"/>
  <c r="D482" i="11" a="1"/>
  <c r="D482" i="11" s="1"/>
  <c r="D483" i="11" a="1"/>
  <c r="D483" i="11" s="1"/>
  <c r="D484" i="11" a="1"/>
  <c r="D484" i="11" s="1"/>
  <c r="D485" i="11" a="1"/>
  <c r="D485" i="11" s="1"/>
  <c r="D486" i="11" a="1"/>
  <c r="D486" i="11" s="1"/>
  <c r="D487" i="11" a="1"/>
  <c r="D487" i="11" s="1"/>
  <c r="D488" i="11" a="1"/>
  <c r="D488" i="11" s="1"/>
  <c r="D489" i="11" a="1"/>
  <c r="D489" i="11" s="1"/>
  <c r="D490" i="11" a="1"/>
  <c r="D490" i="11" s="1"/>
  <c r="D491" i="11" a="1"/>
  <c r="D491" i="11" s="1"/>
  <c r="D492" i="11" a="1"/>
  <c r="D492" i="11" s="1"/>
  <c r="D493" i="11" a="1"/>
  <c r="D493" i="11" s="1"/>
  <c r="D494" i="11" a="1"/>
  <c r="D494" i="11" s="1"/>
  <c r="D495" i="11" a="1"/>
  <c r="D495" i="11" s="1"/>
  <c r="D496" i="11" a="1"/>
  <c r="D496" i="11" s="1"/>
  <c r="D497" i="11" a="1"/>
  <c r="D497" i="11" s="1"/>
  <c r="D498" i="11" a="1"/>
  <c r="D498" i="11" s="1"/>
  <c r="D499" i="11" a="1"/>
  <c r="D499" i="11" s="1"/>
  <c r="D500" i="11" a="1"/>
  <c r="D500" i="11" s="1"/>
  <c r="D501" i="11" a="1"/>
  <c r="D501" i="11" s="1"/>
  <c r="D502" i="11" a="1"/>
  <c r="D502" i="11" s="1"/>
  <c r="D503" i="11" a="1"/>
  <c r="D503" i="11" s="1"/>
  <c r="D504" i="11" a="1"/>
  <c r="D504" i="11" s="1"/>
  <c r="D505" i="11" a="1"/>
  <c r="D505" i="11" s="1"/>
  <c r="D506" i="11" a="1"/>
  <c r="D506" i="11" s="1"/>
  <c r="D507" i="11" a="1"/>
  <c r="D507" i="11" s="1"/>
  <c r="D508" i="11" a="1"/>
  <c r="D508" i="11" s="1"/>
  <c r="D509" i="11" a="1"/>
  <c r="D509" i="11" s="1"/>
  <c r="D510" i="11" a="1"/>
  <c r="D510" i="11" s="1"/>
  <c r="D511" i="11" a="1"/>
  <c r="D511" i="11" s="1"/>
  <c r="D512" i="11" a="1"/>
  <c r="D512" i="11" s="1"/>
  <c r="D513" i="11" a="1"/>
  <c r="D513" i="11" s="1"/>
  <c r="D514" i="11" a="1"/>
  <c r="D514" i="11" s="1"/>
  <c r="D515" i="11" a="1"/>
  <c r="D515" i="11" s="1"/>
  <c r="D516" i="11" a="1"/>
  <c r="D516" i="11" s="1"/>
  <c r="D517" i="11" a="1"/>
  <c r="D517" i="11" s="1"/>
  <c r="D518" i="11" a="1"/>
  <c r="D518" i="11" s="1"/>
  <c r="D519" i="11" a="1"/>
  <c r="D519" i="11" s="1"/>
  <c r="D520" i="11" a="1"/>
  <c r="D520" i="11" s="1"/>
  <c r="D521" i="11" a="1"/>
  <c r="D521" i="11" s="1"/>
  <c r="D522" i="11" a="1"/>
  <c r="D522" i="11" s="1"/>
  <c r="D523" i="11" a="1"/>
  <c r="D523" i="11" s="1"/>
  <c r="D524" i="11" a="1"/>
  <c r="D524" i="11" s="1"/>
  <c r="D525" i="11" a="1"/>
  <c r="D525" i="11" s="1"/>
  <c r="D526" i="11" a="1"/>
  <c r="D526" i="11" s="1"/>
  <c r="D527" i="11" a="1"/>
  <c r="D527" i="11" s="1"/>
  <c r="D528" i="11" a="1"/>
  <c r="D528" i="11" s="1"/>
  <c r="D529" i="11" a="1"/>
  <c r="D529" i="11" s="1"/>
  <c r="D530" i="11" a="1"/>
  <c r="D530" i="11" s="1"/>
  <c r="D531" i="11" a="1"/>
  <c r="D531" i="11" s="1"/>
  <c r="D532" i="11" a="1"/>
  <c r="D532" i="11" s="1"/>
  <c r="D533" i="11" a="1"/>
  <c r="D533" i="11" s="1"/>
  <c r="D534" i="11" a="1"/>
  <c r="D534" i="11" s="1"/>
  <c r="D535" i="11" a="1"/>
  <c r="D535" i="11" s="1"/>
  <c r="D536" i="11" a="1"/>
  <c r="D536" i="11" s="1"/>
  <c r="D537" i="11" a="1"/>
  <c r="D537" i="11" s="1"/>
  <c r="D538" i="11" a="1"/>
  <c r="D538" i="11" s="1"/>
  <c r="D539" i="11" a="1"/>
  <c r="D539" i="11" s="1"/>
  <c r="D540" i="11" a="1"/>
  <c r="D540" i="11" s="1"/>
  <c r="D541" i="11" a="1"/>
  <c r="D541" i="11" s="1"/>
  <c r="D542" i="11" a="1"/>
  <c r="D542" i="11" s="1"/>
  <c r="D543" i="11" a="1"/>
  <c r="D543" i="11" s="1"/>
  <c r="D544" i="11" a="1"/>
  <c r="D544" i="11" s="1"/>
  <c r="D545" i="11" a="1"/>
  <c r="D545" i="11" s="1"/>
  <c r="D546" i="11" a="1"/>
  <c r="D546" i="11" s="1"/>
  <c r="D547" i="11" a="1"/>
  <c r="D547" i="11" s="1"/>
  <c r="D548" i="11" a="1"/>
  <c r="D548" i="11" s="1"/>
  <c r="D549" i="11" a="1"/>
  <c r="D549" i="11" s="1"/>
  <c r="D550" i="11" a="1"/>
  <c r="D550" i="11" s="1"/>
  <c r="D551" i="11" a="1"/>
  <c r="D551" i="11" s="1"/>
  <c r="D552" i="11" a="1"/>
  <c r="D552" i="11" s="1"/>
  <c r="D553" i="11" a="1"/>
  <c r="D553" i="11" s="1"/>
  <c r="D554" i="11" a="1"/>
  <c r="D554" i="11" s="1"/>
  <c r="D555" i="11" a="1"/>
  <c r="D555" i="11" s="1"/>
  <c r="D556" i="11" a="1"/>
  <c r="D556" i="11" s="1"/>
  <c r="D557" i="11" a="1"/>
  <c r="D557" i="11" s="1"/>
  <c r="D558" i="11" a="1"/>
  <c r="D558" i="11" s="1"/>
  <c r="D559" i="11" a="1"/>
  <c r="D559" i="11" s="1"/>
  <c r="D560" i="11" a="1"/>
  <c r="D560" i="11" s="1"/>
  <c r="D561" i="11" a="1"/>
  <c r="D561" i="11" s="1"/>
  <c r="D562" i="11" a="1"/>
  <c r="D562" i="11" s="1"/>
  <c r="D563" i="11" a="1"/>
  <c r="D563" i="11" s="1"/>
  <c r="D564" i="11" a="1"/>
  <c r="D564" i="11" s="1"/>
  <c r="D565" i="11" a="1"/>
  <c r="D565" i="11" s="1"/>
  <c r="D566" i="11" a="1"/>
  <c r="D566" i="11" s="1"/>
  <c r="D567" i="11" a="1"/>
  <c r="D567" i="11" s="1"/>
  <c r="D568" i="11" a="1"/>
  <c r="D568" i="11" s="1"/>
  <c r="D569" i="11" a="1"/>
  <c r="D569" i="11" s="1"/>
  <c r="D570" i="11" a="1"/>
  <c r="D570" i="11" s="1"/>
  <c r="D571" i="11" a="1"/>
  <c r="D571" i="11" s="1"/>
  <c r="D572" i="11" a="1"/>
  <c r="D572" i="11" s="1"/>
  <c r="D573" i="11" a="1"/>
  <c r="D573" i="11" s="1"/>
  <c r="D574" i="11" a="1"/>
  <c r="D574" i="11" s="1"/>
  <c r="D575" i="11" a="1"/>
  <c r="D575" i="11" s="1"/>
  <c r="D576" i="11" a="1"/>
  <c r="D576" i="11" s="1"/>
  <c r="D577" i="11" a="1"/>
  <c r="D577" i="11" s="1"/>
  <c r="D578" i="11" a="1"/>
  <c r="D578" i="11" s="1"/>
  <c r="D579" i="11" a="1"/>
  <c r="D579" i="11" s="1"/>
  <c r="D580" i="11" a="1"/>
  <c r="D580" i="11" s="1"/>
  <c r="D581" i="11" a="1"/>
  <c r="D581" i="11" s="1"/>
  <c r="D582" i="11" a="1"/>
  <c r="D582" i="11" s="1"/>
  <c r="D583" i="11" a="1"/>
  <c r="D583" i="11" s="1"/>
  <c r="D584" i="11" a="1"/>
  <c r="D584" i="11" s="1"/>
  <c r="D585" i="11" a="1"/>
  <c r="D585" i="11" s="1"/>
  <c r="D586" i="11" a="1"/>
  <c r="D586" i="11" s="1"/>
  <c r="D587" i="11" a="1"/>
  <c r="D587" i="11" s="1"/>
  <c r="D588" i="11" a="1"/>
  <c r="D588" i="11" s="1"/>
  <c r="D589" i="11" a="1"/>
  <c r="D589" i="11" s="1"/>
  <c r="D590" i="11" a="1"/>
  <c r="D590" i="11" s="1"/>
  <c r="D591" i="11" a="1"/>
  <c r="D591" i="11" s="1"/>
  <c r="D592" i="11" a="1"/>
  <c r="D592" i="11" s="1"/>
  <c r="D593" i="11" a="1"/>
  <c r="D593" i="11" s="1"/>
  <c r="D594" i="11" a="1"/>
  <c r="D594" i="11" s="1"/>
  <c r="D595" i="11" a="1"/>
  <c r="D595" i="11" s="1"/>
  <c r="D596" i="11" a="1"/>
  <c r="D596" i="11" s="1"/>
  <c r="D597" i="11" a="1"/>
  <c r="D597" i="11" s="1"/>
  <c r="D598" i="11" a="1"/>
  <c r="D598" i="11" s="1"/>
  <c r="D2" i="11" a="1"/>
  <c r="D2" i="11" s="1"/>
  <c r="C597" i="11" l="1"/>
  <c r="C593" i="11"/>
  <c r="B589" i="11"/>
  <c r="C585" i="11"/>
  <c r="C581" i="11"/>
  <c r="C577" i="11"/>
  <c r="C573" i="11"/>
  <c r="C569" i="11"/>
  <c r="C565" i="11"/>
  <c r="C561" i="11"/>
  <c r="C557" i="11"/>
  <c r="C553" i="11"/>
  <c r="C549" i="11"/>
  <c r="C545" i="11"/>
  <c r="C541" i="11"/>
  <c r="C537" i="11"/>
  <c r="C533" i="11"/>
  <c r="C529" i="11"/>
  <c r="C525" i="11"/>
  <c r="C521" i="11"/>
  <c r="C517" i="11"/>
  <c r="C513" i="11"/>
  <c r="C509" i="11"/>
  <c r="C505" i="11"/>
  <c r="C501" i="11"/>
  <c r="C497" i="11"/>
  <c r="C493" i="11"/>
  <c r="C489" i="11"/>
  <c r="C485" i="11"/>
  <c r="C481" i="11"/>
  <c r="C477" i="11"/>
  <c r="C473" i="11"/>
  <c r="C469" i="11"/>
  <c r="C465" i="11"/>
  <c r="C461" i="11"/>
  <c r="C457" i="11"/>
  <c r="C453" i="11"/>
  <c r="C449" i="11"/>
  <c r="C445" i="11"/>
  <c r="C441" i="11"/>
  <c r="C437" i="11"/>
  <c r="C433" i="11"/>
  <c r="C429" i="11"/>
  <c r="C425" i="11"/>
  <c r="C421" i="11"/>
  <c r="C417" i="11"/>
  <c r="C413" i="11"/>
  <c r="C409" i="11"/>
  <c r="C405" i="11"/>
  <c r="C401" i="11"/>
  <c r="C397" i="11"/>
  <c r="C393" i="11"/>
  <c r="C389" i="11"/>
  <c r="C385" i="11"/>
  <c r="C381" i="11"/>
  <c r="C377" i="11"/>
  <c r="C373" i="11"/>
  <c r="C369" i="11"/>
  <c r="C365" i="11"/>
  <c r="C361" i="11"/>
  <c r="C357" i="11"/>
  <c r="C353" i="11"/>
  <c r="C349" i="11"/>
  <c r="C345" i="11"/>
  <c r="C341" i="11"/>
  <c r="C337" i="11"/>
  <c r="C333" i="11"/>
  <c r="C329" i="11"/>
  <c r="C325" i="11"/>
  <c r="C321" i="11"/>
  <c r="C317" i="11"/>
  <c r="C313" i="11"/>
  <c r="C309" i="11"/>
  <c r="C305" i="11"/>
  <c r="C301" i="11"/>
  <c r="C297" i="11"/>
  <c r="C293" i="11"/>
  <c r="C289" i="11"/>
  <c r="C285" i="11"/>
  <c r="C281" i="11"/>
  <c r="C277" i="11"/>
  <c r="C273" i="11"/>
  <c r="C269" i="11"/>
  <c r="C265" i="11"/>
  <c r="C261" i="11"/>
  <c r="C257" i="11"/>
  <c r="C253" i="11"/>
  <c r="C249" i="11"/>
  <c r="C245" i="11"/>
  <c r="C241" i="11"/>
  <c r="C233" i="11"/>
  <c r="C229" i="11"/>
  <c r="C225" i="11"/>
  <c r="C221" i="11"/>
  <c r="C217" i="11"/>
  <c r="C213" i="11"/>
  <c r="C209" i="11"/>
  <c r="C205" i="11"/>
  <c r="C201" i="11"/>
  <c r="C197" i="11"/>
  <c r="C193" i="11"/>
  <c r="C189" i="11"/>
  <c r="C185" i="11"/>
  <c r="C181" i="11"/>
  <c r="C177" i="11"/>
  <c r="C169" i="11"/>
  <c r="C165" i="11"/>
  <c r="C161" i="11"/>
  <c r="C157" i="11"/>
  <c r="C153" i="11"/>
  <c r="C149" i="11"/>
  <c r="C145" i="11"/>
  <c r="C141" i="11"/>
  <c r="C137" i="11"/>
  <c r="C133" i="11"/>
  <c r="C129" i="11"/>
  <c r="C125" i="11"/>
  <c r="C121" i="11"/>
  <c r="C117" i="11"/>
  <c r="C113" i="11"/>
  <c r="C105" i="11"/>
  <c r="C101" i="11"/>
  <c r="C97" i="11"/>
  <c r="C93" i="11"/>
  <c r="C89" i="11"/>
  <c r="C85" i="11"/>
  <c r="C81" i="11"/>
  <c r="C77" i="11"/>
  <c r="C73" i="11"/>
  <c r="C69" i="11"/>
  <c r="C65" i="11"/>
  <c r="C61" i="11"/>
  <c r="C57" i="11"/>
  <c r="C53" i="11"/>
  <c r="C49" i="11"/>
  <c r="C41" i="11"/>
  <c r="C33" i="11"/>
  <c r="C25" i="11"/>
  <c r="C17" i="11"/>
  <c r="B13" i="11"/>
  <c r="C9" i="11"/>
  <c r="C596" i="11"/>
  <c r="C592" i="11"/>
  <c r="C588" i="11"/>
  <c r="C584" i="11"/>
  <c r="C580" i="11"/>
  <c r="C576" i="11"/>
  <c r="C572" i="11"/>
  <c r="C568" i="11"/>
  <c r="C564" i="11"/>
  <c r="C560" i="11"/>
  <c r="C556" i="11"/>
  <c r="C552" i="11"/>
  <c r="C548" i="11"/>
  <c r="C544" i="11"/>
  <c r="C540" i="11"/>
  <c r="C536" i="11"/>
  <c r="C532" i="11"/>
  <c r="C528" i="11"/>
  <c r="C524" i="11"/>
  <c r="C520" i="11"/>
  <c r="C516" i="11"/>
  <c r="C512" i="11"/>
  <c r="C508" i="11"/>
  <c r="C504" i="11"/>
  <c r="C500" i="11"/>
  <c r="C496" i="11"/>
  <c r="C492" i="11"/>
  <c r="C488" i="11"/>
  <c r="C484" i="11"/>
  <c r="C480" i="11"/>
  <c r="C476" i="11"/>
  <c r="C472" i="11"/>
  <c r="C468" i="11"/>
  <c r="C464" i="11"/>
  <c r="C460" i="11"/>
  <c r="C456" i="11"/>
  <c r="C452" i="11"/>
  <c r="C448" i="11"/>
  <c r="C444" i="11"/>
  <c r="C440" i="11"/>
  <c r="C436" i="11"/>
  <c r="C432" i="11"/>
  <c r="C428" i="11"/>
  <c r="C424" i="11"/>
  <c r="C420" i="11"/>
  <c r="C416" i="11"/>
  <c r="C412" i="11"/>
  <c r="C408" i="11"/>
  <c r="C404" i="11"/>
  <c r="C400" i="11"/>
  <c r="C396" i="11"/>
  <c r="C392" i="11"/>
  <c r="C388" i="11"/>
  <c r="C384" i="11"/>
  <c r="C380" i="11"/>
  <c r="C376" i="11"/>
  <c r="C372" i="11"/>
  <c r="C368" i="11"/>
  <c r="C364" i="11"/>
  <c r="C360" i="11"/>
  <c r="C356" i="11"/>
  <c r="C352" i="11"/>
  <c r="C348" i="11"/>
  <c r="C344" i="11"/>
  <c r="C340" i="11"/>
  <c r="C336" i="11"/>
  <c r="C332" i="11"/>
  <c r="C328" i="11"/>
  <c r="C324" i="11"/>
  <c r="C320" i="11"/>
  <c r="C316" i="11"/>
  <c r="C312" i="11"/>
  <c r="C308" i="11"/>
  <c r="C304" i="11"/>
  <c r="C300" i="11"/>
  <c r="C296" i="11"/>
  <c r="C292" i="11"/>
  <c r="C288" i="11"/>
  <c r="C284" i="11"/>
  <c r="C280" i="11"/>
  <c r="C276" i="11"/>
  <c r="C272" i="11"/>
  <c r="C268" i="11"/>
  <c r="C264" i="11"/>
  <c r="C260" i="11"/>
  <c r="C256" i="11"/>
  <c r="C252" i="11"/>
  <c r="C248" i="11"/>
  <c r="C244" i="11"/>
  <c r="C240" i="11"/>
  <c r="C236" i="11"/>
  <c r="C232" i="11"/>
  <c r="C228" i="11"/>
  <c r="C224" i="11"/>
  <c r="C220" i="11"/>
  <c r="C212" i="11"/>
  <c r="C208" i="11"/>
  <c r="C204" i="11"/>
  <c r="C200" i="11"/>
  <c r="C196" i="11"/>
  <c r="C192" i="11"/>
  <c r="C188" i="11"/>
  <c r="C184" i="11"/>
  <c r="C180" i="11"/>
  <c r="C176" i="11"/>
  <c r="C172" i="11"/>
  <c r="C168" i="11"/>
  <c r="C164" i="11"/>
  <c r="C160" i="11"/>
  <c r="C156" i="11"/>
  <c r="C148" i="11"/>
  <c r="C144" i="11"/>
  <c r="C140" i="11"/>
  <c r="C136" i="11"/>
  <c r="C132" i="11"/>
  <c r="C128" i="11"/>
  <c r="C124" i="11"/>
  <c r="C120" i="11"/>
  <c r="C116" i="11"/>
  <c r="C112" i="11"/>
  <c r="C108" i="11"/>
  <c r="C104" i="11"/>
  <c r="C100" i="11"/>
  <c r="C96" i="11"/>
  <c r="C92" i="11"/>
  <c r="C84" i="11"/>
  <c r="C80" i="11"/>
  <c r="C76" i="11"/>
  <c r="C72" i="11"/>
  <c r="C68" i="11"/>
  <c r="C64" i="11"/>
  <c r="C60" i="11"/>
  <c r="C56" i="11"/>
  <c r="C52" i="11"/>
  <c r="C48" i="11"/>
  <c r="C44" i="11"/>
  <c r="C40" i="11"/>
  <c r="C36" i="11"/>
  <c r="C32" i="11"/>
  <c r="C28" i="11"/>
  <c r="C20" i="11"/>
  <c r="C16" i="11"/>
  <c r="C12" i="11"/>
  <c r="C8" i="11"/>
  <c r="C4" i="11"/>
  <c r="C2" i="11"/>
  <c r="C595" i="11"/>
  <c r="C591" i="11"/>
  <c r="C587" i="11"/>
  <c r="C583" i="11"/>
  <c r="C579" i="11"/>
  <c r="C575" i="11"/>
  <c r="C571" i="11"/>
  <c r="B567" i="11"/>
  <c r="C563" i="11"/>
  <c r="C559" i="11"/>
  <c r="C555" i="11"/>
  <c r="C551" i="11"/>
  <c r="C547" i="11"/>
  <c r="C543" i="11"/>
  <c r="C539" i="11"/>
  <c r="C535" i="11"/>
  <c r="C531" i="11"/>
  <c r="C527" i="11"/>
  <c r="C523" i="11"/>
  <c r="C519" i="11"/>
  <c r="C515" i="11"/>
  <c r="C511" i="11"/>
  <c r="C507" i="11"/>
  <c r="C503" i="11"/>
  <c r="C499" i="11"/>
  <c r="C495" i="11"/>
  <c r="C491" i="11"/>
  <c r="C487" i="11"/>
  <c r="C483" i="11"/>
  <c r="C479" i="11"/>
  <c r="C475" i="11"/>
  <c r="C471" i="11"/>
  <c r="C467" i="11"/>
  <c r="C463" i="11"/>
  <c r="C459" i="11"/>
  <c r="C455" i="11"/>
  <c r="C451" i="11"/>
  <c r="C447" i="11"/>
  <c r="C443" i="11"/>
  <c r="C439" i="11"/>
  <c r="C435" i="11"/>
  <c r="C431" i="11"/>
  <c r="C427" i="11"/>
  <c r="C423" i="11"/>
  <c r="C419" i="11"/>
  <c r="C415" i="11"/>
  <c r="C411" i="11"/>
  <c r="C407" i="11"/>
  <c r="C403" i="11"/>
  <c r="C399" i="11"/>
  <c r="C395" i="11"/>
  <c r="C391" i="11"/>
  <c r="C387" i="11"/>
  <c r="C383" i="11"/>
  <c r="C379" i="11"/>
  <c r="C375" i="11"/>
  <c r="C371" i="11"/>
  <c r="C367" i="11"/>
  <c r="C363" i="11"/>
  <c r="C359" i="11"/>
  <c r="C355" i="11"/>
  <c r="C351" i="11"/>
  <c r="C347" i="11"/>
  <c r="C343" i="11"/>
  <c r="C339" i="11"/>
  <c r="C5" i="11"/>
  <c r="C37" i="11"/>
  <c r="C13" i="11"/>
  <c r="B56" i="11"/>
  <c r="C21" i="11"/>
  <c r="C29" i="11"/>
  <c r="C335" i="11"/>
  <c r="C331" i="11"/>
  <c r="C327" i="11"/>
  <c r="C323" i="11"/>
  <c r="C319" i="11"/>
  <c r="C315" i="11"/>
  <c r="C311" i="11"/>
  <c r="C307" i="11"/>
  <c r="C303" i="11"/>
  <c r="C299" i="11"/>
  <c r="C295" i="11"/>
  <c r="C291" i="11"/>
  <c r="C287" i="11"/>
  <c r="C283" i="11"/>
  <c r="C279" i="11"/>
  <c r="C275" i="11"/>
  <c r="C271" i="11"/>
  <c r="C267" i="11"/>
  <c r="C263" i="11"/>
  <c r="C259" i="11"/>
  <c r="C255" i="11"/>
  <c r="C251" i="11"/>
  <c r="C247" i="11"/>
  <c r="C243" i="11"/>
  <c r="C239" i="11"/>
  <c r="C235" i="11"/>
  <c r="C231" i="11"/>
  <c r="C227" i="11"/>
  <c r="C223" i="11"/>
  <c r="C219" i="11"/>
  <c r="C215" i="11"/>
  <c r="C211" i="11"/>
  <c r="C207" i="11"/>
  <c r="C203" i="11"/>
  <c r="C199" i="11"/>
  <c r="C195" i="11"/>
  <c r="C191" i="11"/>
  <c r="C187" i="11"/>
  <c r="C183" i="11"/>
  <c r="C179" i="11"/>
  <c r="C175" i="11"/>
  <c r="C171" i="11"/>
  <c r="C167" i="11"/>
  <c r="C163" i="11"/>
  <c r="C159" i="11"/>
  <c r="C155" i="11"/>
  <c r="C151" i="11"/>
  <c r="C147" i="11"/>
  <c r="C143" i="11"/>
  <c r="C139" i="11"/>
  <c r="C135" i="11"/>
  <c r="C131" i="11"/>
  <c r="C127" i="11"/>
  <c r="C123" i="11"/>
  <c r="C119" i="11"/>
  <c r="C115" i="11"/>
  <c r="C111" i="11"/>
  <c r="C107" i="11"/>
  <c r="C103" i="11"/>
  <c r="C99" i="11"/>
  <c r="C95" i="11"/>
  <c r="C91" i="11"/>
  <c r="C87" i="11"/>
  <c r="C83" i="11"/>
  <c r="C79" i="11"/>
  <c r="C75" i="11"/>
  <c r="C71" i="11"/>
  <c r="C67" i="11"/>
  <c r="C63" i="11"/>
  <c r="C59" i="11"/>
  <c r="C55" i="11"/>
  <c r="C51" i="11"/>
  <c r="C47" i="11"/>
  <c r="C43" i="11"/>
  <c r="C39" i="11"/>
  <c r="C35" i="11"/>
  <c r="C31" i="11"/>
  <c r="C27" i="11"/>
  <c r="C23" i="11"/>
  <c r="C19" i="11"/>
  <c r="C15" i="11"/>
  <c r="C11" i="11"/>
  <c r="C7" i="11"/>
  <c r="C3" i="11"/>
  <c r="C338" i="11"/>
  <c r="C334" i="11"/>
  <c r="C330" i="11"/>
  <c r="C326" i="11"/>
  <c r="C322" i="11"/>
  <c r="C318" i="11"/>
  <c r="C314" i="11"/>
  <c r="C310" i="11"/>
  <c r="C306" i="11"/>
  <c r="C302" i="11"/>
  <c r="C298" i="11"/>
  <c r="C294" i="11"/>
  <c r="C290" i="11"/>
  <c r="C286" i="11"/>
  <c r="C282" i="11"/>
  <c r="C278" i="11"/>
  <c r="C274" i="11"/>
  <c r="C270" i="11"/>
  <c r="C266" i="11"/>
  <c r="C262" i="11"/>
  <c r="C258" i="11"/>
  <c r="C254" i="11"/>
  <c r="C250" i="11"/>
  <c r="C246" i="11"/>
  <c r="C242" i="11"/>
  <c r="C238" i="11"/>
  <c r="C234" i="11"/>
  <c r="C230" i="11"/>
  <c r="C226" i="11"/>
  <c r="C222" i="11"/>
  <c r="C218" i="11"/>
  <c r="C214" i="11"/>
  <c r="C210" i="11"/>
  <c r="C206" i="11"/>
  <c r="C202" i="11"/>
  <c r="C198" i="11"/>
  <c r="C190" i="11"/>
  <c r="C186" i="11"/>
  <c r="C182" i="11"/>
  <c r="C178" i="11"/>
  <c r="C174" i="11"/>
  <c r="C170" i="11"/>
  <c r="C166" i="11"/>
  <c r="C162" i="11"/>
  <c r="C158" i="11"/>
  <c r="C154" i="11"/>
  <c r="C150" i="11"/>
  <c r="C146" i="11"/>
  <c r="C142" i="11"/>
  <c r="C138" i="11"/>
  <c r="C134" i="11"/>
  <c r="C126" i="11"/>
  <c r="C122" i="11"/>
  <c r="C118" i="11"/>
  <c r="C114" i="11"/>
  <c r="C110" i="11"/>
  <c r="C106" i="11"/>
  <c r="C102" i="11"/>
  <c r="C98" i="11"/>
  <c r="C94" i="11"/>
  <c r="C90" i="11"/>
  <c r="C86" i="11"/>
  <c r="C82" i="11"/>
  <c r="C78" i="11"/>
  <c r="C74" i="11"/>
  <c r="C70" i="11"/>
  <c r="C62" i="11"/>
  <c r="C58" i="11"/>
  <c r="C54" i="11"/>
  <c r="C50" i="11"/>
  <c r="C46" i="11"/>
  <c r="C42" i="11"/>
  <c r="C38" i="11"/>
  <c r="C34" i="11"/>
  <c r="C30" i="11"/>
  <c r="C26" i="11"/>
  <c r="C22" i="11"/>
  <c r="C18" i="11"/>
  <c r="C14" i="11"/>
  <c r="C10" i="11"/>
  <c r="C6" i="11"/>
  <c r="A4" i="5"/>
  <c r="D5" i="5"/>
  <c r="B5" i="7"/>
  <c r="B4" i="7"/>
  <c r="A5" i="5"/>
  <c r="B583" i="11"/>
  <c r="B562" i="11"/>
  <c r="B541" i="11"/>
  <c r="B519" i="11"/>
  <c r="B498" i="11"/>
  <c r="B477" i="11"/>
  <c r="B455" i="11"/>
  <c r="B434" i="11"/>
  <c r="B406" i="11"/>
  <c r="B374" i="11"/>
  <c r="B342" i="11"/>
  <c r="B317" i="11"/>
  <c r="B280" i="11"/>
  <c r="B226" i="11"/>
  <c r="B141" i="11"/>
  <c r="C194" i="11"/>
  <c r="B194" i="11"/>
  <c r="C130" i="11"/>
  <c r="B130" i="11"/>
  <c r="C66" i="11"/>
  <c r="B66" i="11"/>
  <c r="B2" i="11"/>
  <c r="D4" i="5" s="1"/>
  <c r="B578" i="11"/>
  <c r="B557" i="11"/>
  <c r="B535" i="11"/>
  <c r="B514" i="11"/>
  <c r="B493" i="11"/>
  <c r="B471" i="11"/>
  <c r="B450" i="11"/>
  <c r="B429" i="11"/>
  <c r="B398" i="11"/>
  <c r="B366" i="11"/>
  <c r="B332" i="11"/>
  <c r="B312" i="11"/>
  <c r="B269" i="11"/>
  <c r="B205" i="11"/>
  <c r="B120" i="11"/>
  <c r="B34" i="11"/>
  <c r="C567" i="11"/>
  <c r="C237" i="11"/>
  <c r="B237" i="11"/>
  <c r="C173" i="11"/>
  <c r="B173" i="11"/>
  <c r="C109" i="11"/>
  <c r="B109" i="11"/>
  <c r="C45" i="11"/>
  <c r="B45" i="11"/>
  <c r="B594" i="11"/>
  <c r="B573" i="11"/>
  <c r="B551" i="11"/>
  <c r="B530" i="11"/>
  <c r="B509" i="11"/>
  <c r="B487" i="11"/>
  <c r="B466" i="11"/>
  <c r="B445" i="11"/>
  <c r="B422" i="11"/>
  <c r="B390" i="11"/>
  <c r="B358" i="11"/>
  <c r="B321" i="11"/>
  <c r="B301" i="11"/>
  <c r="B258" i="11"/>
  <c r="B184" i="11"/>
  <c r="B98" i="11"/>
  <c r="C589" i="11"/>
  <c r="C216" i="11"/>
  <c r="B216" i="11"/>
  <c r="C152" i="11"/>
  <c r="B152" i="11"/>
  <c r="C88" i="11"/>
  <c r="B88" i="11"/>
  <c r="C24" i="11"/>
  <c r="B24" i="11"/>
  <c r="B546" i="11"/>
  <c r="B525" i="11"/>
  <c r="B503" i="11"/>
  <c r="B482" i="11"/>
  <c r="B461" i="11"/>
  <c r="B439" i="11"/>
  <c r="B414" i="11"/>
  <c r="B382" i="11"/>
  <c r="B350" i="11"/>
  <c r="B318" i="11"/>
  <c r="B290" i="11"/>
  <c r="B248" i="11"/>
  <c r="B162" i="11"/>
  <c r="B77" i="11"/>
  <c r="B570" i="11"/>
  <c r="B598" i="11"/>
  <c r="B593" i="11"/>
  <c r="B582" i="11"/>
  <c r="B571" i="11"/>
  <c r="B561" i="11"/>
  <c r="B545" i="11"/>
  <c r="B534" i="11"/>
  <c r="B523" i="11"/>
  <c r="B513" i="11"/>
  <c r="B507" i="11"/>
  <c r="B502" i="11"/>
  <c r="B497" i="11"/>
  <c r="B486" i="11"/>
  <c r="B481" i="11"/>
  <c r="B475" i="11"/>
  <c r="B470" i="11"/>
  <c r="B465" i="11"/>
  <c r="B459" i="11"/>
  <c r="B454" i="11"/>
  <c r="B449" i="11"/>
  <c r="B443" i="11"/>
  <c r="B438" i="11"/>
  <c r="B433" i="11"/>
  <c r="B427" i="11"/>
  <c r="B419" i="11"/>
  <c r="B411" i="11"/>
  <c r="B403" i="11"/>
  <c r="B395" i="11"/>
  <c r="B387" i="11"/>
  <c r="B379" i="11"/>
  <c r="B371" i="11"/>
  <c r="B363" i="11"/>
  <c r="B355" i="11"/>
  <c r="B347" i="11"/>
  <c r="B338" i="11"/>
  <c r="B328" i="11"/>
  <c r="B310" i="11"/>
  <c r="B300" i="11"/>
  <c r="B289" i="11"/>
  <c r="B278" i="11"/>
  <c r="B268" i="11"/>
  <c r="B257" i="11"/>
  <c r="B246" i="11"/>
  <c r="B236" i="11"/>
  <c r="B225" i="11"/>
  <c r="B214" i="11"/>
  <c r="B204" i="11"/>
  <c r="B193" i="11"/>
  <c r="B182" i="11"/>
  <c r="B172" i="11"/>
  <c r="B161" i="11"/>
  <c r="B150" i="11"/>
  <c r="B140" i="11"/>
  <c r="B129" i="11"/>
  <c r="B118" i="11"/>
  <c r="B108" i="11"/>
  <c r="B97" i="11"/>
  <c r="B86" i="11"/>
  <c r="B76" i="11"/>
  <c r="B65" i="11"/>
  <c r="B54" i="11"/>
  <c r="B44" i="11"/>
  <c r="B33" i="11"/>
  <c r="B22" i="11"/>
  <c r="B12" i="11"/>
  <c r="B4" i="11"/>
  <c r="B9" i="11"/>
  <c r="B14" i="11"/>
  <c r="B20" i="11"/>
  <c r="B25" i="11"/>
  <c r="B30" i="11"/>
  <c r="B36" i="11"/>
  <c r="B41" i="11"/>
  <c r="B46" i="11"/>
  <c r="B52" i="11"/>
  <c r="B57" i="11"/>
  <c r="B62" i="11"/>
  <c r="B68" i="11"/>
  <c r="B73" i="11"/>
  <c r="B78" i="11"/>
  <c r="B84" i="11"/>
  <c r="B89" i="11"/>
  <c r="B94" i="11"/>
  <c r="B100" i="11"/>
  <c r="B105" i="11"/>
  <c r="B110" i="11"/>
  <c r="B116" i="11"/>
  <c r="B121" i="11"/>
  <c r="B126" i="11"/>
  <c r="B132" i="11"/>
  <c r="B137" i="11"/>
  <c r="B142" i="11"/>
  <c r="B148" i="11"/>
  <c r="B153" i="11"/>
  <c r="B158" i="11"/>
  <c r="B164" i="11"/>
  <c r="B169" i="11"/>
  <c r="B174" i="11"/>
  <c r="B180" i="11"/>
  <c r="B185" i="11"/>
  <c r="B190" i="11"/>
  <c r="B196" i="11"/>
  <c r="B201" i="11"/>
  <c r="B206" i="11"/>
  <c r="B212" i="11"/>
  <c r="B217" i="11"/>
  <c r="B222" i="11"/>
  <c r="B228" i="11"/>
  <c r="B233" i="11"/>
  <c r="B238" i="11"/>
  <c r="B244" i="11"/>
  <c r="B249" i="11"/>
  <c r="B254" i="11"/>
  <c r="B260" i="11"/>
  <c r="B265" i="11"/>
  <c r="B270" i="11"/>
  <c r="B276" i="11"/>
  <c r="B281" i="11"/>
  <c r="B286" i="11"/>
  <c r="B292" i="11"/>
  <c r="B297" i="11"/>
  <c r="B302" i="11"/>
  <c r="B308" i="11"/>
  <c r="B313" i="11"/>
  <c r="B324" i="11"/>
  <c r="B329" i="11"/>
  <c r="B334" i="11"/>
  <c r="B340" i="11"/>
  <c r="B344" i="11"/>
  <c r="B348" i="11"/>
  <c r="B352" i="11"/>
  <c r="B356" i="11"/>
  <c r="B360" i="11"/>
  <c r="B364" i="11"/>
  <c r="B368" i="11"/>
  <c r="B372" i="11"/>
  <c r="B376" i="11"/>
  <c r="B380" i="11"/>
  <c r="B384" i="11"/>
  <c r="B388" i="11"/>
  <c r="B392" i="11"/>
  <c r="B396" i="11"/>
  <c r="B400" i="11"/>
  <c r="B404" i="11"/>
  <c r="B408" i="11"/>
  <c r="B412" i="11"/>
  <c r="B416" i="11"/>
  <c r="B420" i="11"/>
  <c r="B424" i="11"/>
  <c r="B428" i="11"/>
  <c r="B432" i="11"/>
  <c r="B436" i="11"/>
  <c r="B440" i="11"/>
  <c r="B444" i="11"/>
  <c r="B448" i="11"/>
  <c r="B452" i="11"/>
  <c r="B456" i="11"/>
  <c r="B460" i="11"/>
  <c r="B464" i="11"/>
  <c r="B468" i="11"/>
  <c r="B472" i="11"/>
  <c r="B476" i="11"/>
  <c r="B480" i="11"/>
  <c r="B484" i="11"/>
  <c r="B488" i="11"/>
  <c r="B492" i="11"/>
  <c r="B496" i="11"/>
  <c r="B500" i="11"/>
  <c r="B504" i="11"/>
  <c r="B508" i="11"/>
  <c r="B512" i="11"/>
  <c r="B516" i="11"/>
  <c r="B520" i="11"/>
  <c r="B524" i="11"/>
  <c r="B528" i="11"/>
  <c r="B532" i="11"/>
  <c r="B536" i="11"/>
  <c r="B540" i="11"/>
  <c r="B544" i="11"/>
  <c r="B548" i="11"/>
  <c r="B552" i="11"/>
  <c r="B556" i="11"/>
  <c r="B560" i="11"/>
  <c r="B564" i="11"/>
  <c r="B568" i="11"/>
  <c r="B572" i="11"/>
  <c r="B576" i="11"/>
  <c r="B580" i="11"/>
  <c r="B584" i="11"/>
  <c r="B588" i="11"/>
  <c r="B592" i="11"/>
  <c r="B596" i="11"/>
  <c r="B5" i="11"/>
  <c r="B10" i="11"/>
  <c r="B16" i="11"/>
  <c r="B21" i="11"/>
  <c r="B26" i="11"/>
  <c r="B32" i="11"/>
  <c r="B37" i="11"/>
  <c r="B42" i="11"/>
  <c r="B48" i="11"/>
  <c r="B53" i="11"/>
  <c r="B58" i="11"/>
  <c r="B64" i="11"/>
  <c r="B69" i="11"/>
  <c r="B74" i="11"/>
  <c r="B80" i="11"/>
  <c r="B85" i="11"/>
  <c r="B90" i="11"/>
  <c r="B96" i="11"/>
  <c r="B101" i="11"/>
  <c r="B106" i="11"/>
  <c r="B112" i="11"/>
  <c r="B117" i="11"/>
  <c r="B122" i="11"/>
  <c r="B128" i="11"/>
  <c r="B133" i="11"/>
  <c r="B138" i="11"/>
  <c r="B144" i="11"/>
  <c r="B149" i="11"/>
  <c r="B154" i="11"/>
  <c r="B160" i="11"/>
  <c r="B165" i="11"/>
  <c r="B170" i="11"/>
  <c r="B176" i="11"/>
  <c r="B181" i="11"/>
  <c r="B186" i="11"/>
  <c r="B192" i="11"/>
  <c r="B197" i="11"/>
  <c r="B202" i="11"/>
  <c r="B208" i="11"/>
  <c r="B213" i="11"/>
  <c r="B218" i="11"/>
  <c r="B224" i="11"/>
  <c r="B229" i="11"/>
  <c r="B234" i="11"/>
  <c r="B240" i="11"/>
  <c r="B245" i="11"/>
  <c r="B250" i="11"/>
  <c r="B256" i="11"/>
  <c r="B261" i="11"/>
  <c r="B266" i="11"/>
  <c r="B272" i="11"/>
  <c r="B277" i="11"/>
  <c r="B282" i="11"/>
  <c r="B288" i="11"/>
  <c r="B293" i="11"/>
  <c r="B298" i="11"/>
  <c r="B304" i="11"/>
  <c r="B309" i="11"/>
  <c r="B314" i="11"/>
  <c r="B320" i="11"/>
  <c r="B325" i="11"/>
  <c r="B330" i="11"/>
  <c r="B336" i="11"/>
  <c r="B341" i="11"/>
  <c r="B345" i="11"/>
  <c r="B349" i="11"/>
  <c r="B353" i="11"/>
  <c r="B357" i="11"/>
  <c r="B361" i="11"/>
  <c r="B365" i="11"/>
  <c r="B369" i="11"/>
  <c r="B373" i="11"/>
  <c r="B377" i="11"/>
  <c r="B381" i="11"/>
  <c r="B385" i="11"/>
  <c r="B389" i="11"/>
  <c r="B393" i="11"/>
  <c r="B397" i="11"/>
  <c r="B401" i="11"/>
  <c r="B405" i="11"/>
  <c r="B409" i="11"/>
  <c r="B413" i="11"/>
  <c r="B417" i="11"/>
  <c r="B421" i="11"/>
  <c r="B425" i="11"/>
  <c r="B597" i="11"/>
  <c r="B591" i="11"/>
  <c r="B586" i="11"/>
  <c r="B581" i="11"/>
  <c r="B575" i="11"/>
  <c r="B565" i="11"/>
  <c r="B554" i="11"/>
  <c r="B543" i="11"/>
  <c r="B533" i="11"/>
  <c r="B522" i="11"/>
  <c r="B511" i="11"/>
  <c r="B501" i="11"/>
  <c r="B490" i="11"/>
  <c r="B474" i="11"/>
  <c r="B431" i="11"/>
  <c r="B587" i="11"/>
  <c r="B577" i="11"/>
  <c r="B566" i="11"/>
  <c r="B555" i="11"/>
  <c r="B550" i="11"/>
  <c r="B539" i="11"/>
  <c r="B529" i="11"/>
  <c r="B518" i="11"/>
  <c r="B491" i="11"/>
  <c r="B559" i="11"/>
  <c r="B549" i="11"/>
  <c r="B538" i="11"/>
  <c r="B527" i="11"/>
  <c r="B517" i="11"/>
  <c r="B506" i="11"/>
  <c r="B495" i="11"/>
  <c r="B485" i="11"/>
  <c r="B479" i="11"/>
  <c r="B469" i="11"/>
  <c r="B463" i="11"/>
  <c r="B458" i="11"/>
  <c r="B453" i="11"/>
  <c r="B447" i="11"/>
  <c r="B442" i="11"/>
  <c r="B437" i="11"/>
  <c r="B426" i="11"/>
  <c r="B418" i="11"/>
  <c r="B410" i="11"/>
  <c r="B402" i="11"/>
  <c r="B394" i="11"/>
  <c r="B386" i="11"/>
  <c r="B378" i="11"/>
  <c r="B370" i="11"/>
  <c r="B362" i="11"/>
  <c r="B354" i="11"/>
  <c r="B346" i="11"/>
  <c r="B337" i="11"/>
  <c r="B326" i="11"/>
  <c r="B306" i="11"/>
  <c r="B296" i="11"/>
  <c r="B285" i="11"/>
  <c r="B274" i="11"/>
  <c r="B264" i="11"/>
  <c r="B253" i="11"/>
  <c r="B242" i="11"/>
  <c r="B232" i="11"/>
  <c r="B221" i="11"/>
  <c r="B210" i="11"/>
  <c r="B200" i="11"/>
  <c r="B189" i="11"/>
  <c r="B178" i="11"/>
  <c r="B168" i="11"/>
  <c r="B157" i="11"/>
  <c r="B146" i="11"/>
  <c r="B136" i="11"/>
  <c r="B125" i="11"/>
  <c r="B114" i="11"/>
  <c r="B104" i="11"/>
  <c r="B93" i="11"/>
  <c r="B82" i="11"/>
  <c r="B72" i="11"/>
  <c r="B61" i="11"/>
  <c r="B50" i="11"/>
  <c r="B40" i="11"/>
  <c r="B29" i="11"/>
  <c r="B18" i="11"/>
  <c r="B8" i="11"/>
  <c r="B595" i="11"/>
  <c r="B590" i="11"/>
  <c r="B585" i="11"/>
  <c r="B579" i="11"/>
  <c r="B574" i="11"/>
  <c r="B569" i="11"/>
  <c r="B563" i="11"/>
  <c r="B558" i="11"/>
  <c r="B553" i="11"/>
  <c r="B547" i="11"/>
  <c r="B542" i="11"/>
  <c r="B537" i="11"/>
  <c r="B531" i="11"/>
  <c r="B526" i="11"/>
  <c r="B521" i="11"/>
  <c r="B515" i="11"/>
  <c r="B510" i="11"/>
  <c r="B505" i="11"/>
  <c r="B499" i="11"/>
  <c r="B494" i="11"/>
  <c r="B489" i="11"/>
  <c r="B483" i="11"/>
  <c r="B478" i="11"/>
  <c r="B473" i="11"/>
  <c r="B467" i="11"/>
  <c r="B462" i="11"/>
  <c r="B457" i="11"/>
  <c r="B451" i="11"/>
  <c r="B446" i="11"/>
  <c r="B441" i="11"/>
  <c r="B435" i="11"/>
  <c r="B430" i="11"/>
  <c r="B423" i="11"/>
  <c r="B415" i="11"/>
  <c r="B407" i="11"/>
  <c r="B399" i="11"/>
  <c r="B391" i="11"/>
  <c r="B383" i="11"/>
  <c r="B375" i="11"/>
  <c r="B367" i="11"/>
  <c r="B359" i="11"/>
  <c r="B351" i="11"/>
  <c r="B343" i="11"/>
  <c r="B333" i="11"/>
  <c r="B322" i="11"/>
  <c r="B316" i="11"/>
  <c r="B305" i="11"/>
  <c r="B294" i="11"/>
  <c r="B284" i="11"/>
  <c r="B273" i="11"/>
  <c r="B262" i="11"/>
  <c r="B252" i="11"/>
  <c r="B241" i="11"/>
  <c r="B230" i="11"/>
  <c r="B220" i="11"/>
  <c r="B209" i="11"/>
  <c r="B198" i="11"/>
  <c r="B188" i="11"/>
  <c r="B177" i="11"/>
  <c r="B166" i="11"/>
  <c r="B156" i="11"/>
  <c r="B145" i="11"/>
  <c r="B134" i="11"/>
  <c r="B124" i="11"/>
  <c r="B113" i="11"/>
  <c r="B102" i="11"/>
  <c r="B92" i="11"/>
  <c r="B81" i="11"/>
  <c r="B70" i="11"/>
  <c r="B60" i="11"/>
  <c r="B49" i="11"/>
  <c r="B38" i="11"/>
  <c r="B28" i="11"/>
  <c r="B17" i="11"/>
  <c r="B6" i="11"/>
  <c r="B3" i="11"/>
  <c r="B7" i="11"/>
  <c r="B11" i="11"/>
  <c r="B15" i="11"/>
  <c r="B19" i="11"/>
  <c r="B23" i="11"/>
  <c r="B27" i="11"/>
  <c r="B31" i="11"/>
  <c r="B35" i="11"/>
  <c r="B39" i="11"/>
  <c r="B43" i="11"/>
  <c r="B47" i="11"/>
  <c r="B51" i="11"/>
  <c r="B55" i="11"/>
  <c r="B59" i="11"/>
  <c r="B63" i="11"/>
  <c r="B67" i="11"/>
  <c r="B71" i="11"/>
  <c r="B75" i="11"/>
  <c r="B79" i="11"/>
  <c r="B83" i="11"/>
  <c r="B87" i="11"/>
  <c r="B91" i="11"/>
  <c r="B95" i="11"/>
  <c r="B99" i="11"/>
  <c r="B103" i="11"/>
  <c r="B107" i="11"/>
  <c r="B111" i="11"/>
  <c r="B115" i="11"/>
  <c r="B119" i="11"/>
  <c r="B123" i="11"/>
  <c r="B127" i="11"/>
  <c r="B131" i="11"/>
  <c r="B135" i="11"/>
  <c r="B139" i="11"/>
  <c r="B143" i="11"/>
  <c r="B147" i="11"/>
  <c r="B151" i="11"/>
  <c r="B155" i="11"/>
  <c r="B159" i="11"/>
  <c r="B163" i="11"/>
  <c r="B167" i="11"/>
  <c r="B171" i="11"/>
  <c r="B175" i="11"/>
  <c r="B179" i="11"/>
  <c r="B183" i="11"/>
  <c r="B187" i="11"/>
  <c r="B191" i="11"/>
  <c r="B195" i="11"/>
  <c r="B199" i="11"/>
  <c r="B203" i="11"/>
  <c r="B207" i="11"/>
  <c r="B211" i="11"/>
  <c r="B215" i="11"/>
  <c r="B219" i="11"/>
  <c r="B223" i="11"/>
  <c r="B227" i="11"/>
  <c r="B231" i="11"/>
  <c r="B235" i="11"/>
  <c r="B239" i="11"/>
  <c r="B243" i="11"/>
  <c r="B247" i="11"/>
  <c r="B251" i="11"/>
  <c r="B255" i="11"/>
  <c r="B259" i="11"/>
  <c r="B263" i="11"/>
  <c r="B267" i="11"/>
  <c r="B271" i="11"/>
  <c r="B275" i="11"/>
  <c r="B279" i="11"/>
  <c r="B283" i="11"/>
  <c r="B287" i="11"/>
  <c r="B291" i="11"/>
  <c r="B295" i="11"/>
  <c r="B299" i="11"/>
  <c r="B303" i="11"/>
  <c r="B307" i="11"/>
  <c r="B311" i="11"/>
  <c r="B315" i="11"/>
  <c r="B319" i="11"/>
  <c r="B323" i="11"/>
  <c r="B327" i="11"/>
  <c r="B331" i="11"/>
  <c r="B335" i="11"/>
  <c r="B339" i="11"/>
  <c r="E5" i="7"/>
  <c r="E4" i="7"/>
  <c r="D9" i="7" l="1"/>
  <c r="D11" i="7"/>
  <c r="D10" i="7"/>
  <c r="D47" i="7"/>
  <c r="D41" i="7"/>
  <c r="D32" i="7"/>
  <c r="D26" i="7"/>
  <c r="D20" i="7"/>
  <c r="D18" i="7"/>
  <c r="D13" i="7"/>
  <c r="D44" i="7"/>
  <c r="D43" i="7"/>
  <c r="D38" i="7"/>
  <c r="D33" i="7"/>
  <c r="D27" i="7"/>
  <c r="D21" i="7"/>
  <c r="D14" i="7"/>
  <c r="D45" i="7"/>
  <c r="D39" i="7"/>
  <c r="D30" i="7"/>
  <c r="D34" i="7"/>
  <c r="D25" i="7"/>
  <c r="D22" i="7"/>
  <c r="D15" i="7"/>
  <c r="D46" i="7"/>
  <c r="D40" i="7"/>
  <c r="D31" i="7"/>
  <c r="D29" i="7"/>
  <c r="D19" i="7"/>
  <c r="D23" i="7"/>
  <c r="D16" i="7"/>
  <c r="C26" i="5"/>
  <c r="C15" i="5"/>
  <c r="C19" i="5"/>
  <c r="C9" i="5"/>
  <c r="C24" i="5"/>
  <c r="C16" i="5"/>
  <c r="C14" i="5"/>
  <c r="C23" i="5"/>
  <c r="C17" i="5"/>
  <c r="C10" i="5"/>
  <c r="C20" i="5"/>
  <c r="C18" i="5"/>
  <c r="C11" i="5"/>
  <c r="C12" i="5" l="1"/>
  <c r="C21" i="5"/>
  <c r="C22" i="5" s="1"/>
  <c r="C25" i="5" s="1"/>
  <c r="C27" i="5" s="1"/>
</calcChain>
</file>

<file path=xl/sharedStrings.xml><?xml version="1.0" encoding="utf-8"?>
<sst xmlns="http://schemas.openxmlformats.org/spreadsheetml/2006/main" count="2635" uniqueCount="1229">
  <si>
    <t>Kapitel 1 – Resultatopgørelse og balance</t>
  </si>
  <si>
    <t>l</t>
  </si>
  <si>
    <t>Kapitel 2 – Enkeltregnskaber for investeringsforeninger</t>
  </si>
  <si>
    <t>Kapitel 3 – Register over investeringsforeninger</t>
  </si>
  <si>
    <t>Tilbage til indholdsfortegnelse</t>
  </si>
  <si>
    <t>Tabel 1.1</t>
  </si>
  <si>
    <t>Resultatoplysninger</t>
  </si>
  <si>
    <t>1. Renter og udbytter:</t>
  </si>
  <si>
    <t>1.1 Renteindtægter</t>
  </si>
  <si>
    <t>1.2 Renteudgifter</t>
  </si>
  <si>
    <t>1.3 Udbytter</t>
  </si>
  <si>
    <t>I alt renter og udbytter</t>
  </si>
  <si>
    <t>2. Kursgevinster og -tab:</t>
  </si>
  <si>
    <t>2.1 Obligationer (+/-)</t>
  </si>
  <si>
    <t>2.2 Kapitalandele (+/-)</t>
  </si>
  <si>
    <t>2.3 Pantebreve (+/-)</t>
  </si>
  <si>
    <t>2.4 Afledte finansielle instrumenter (+/-)</t>
  </si>
  <si>
    <t>2.5 Valutakonti (+/-)</t>
  </si>
  <si>
    <t>2.6 Øvrige aktiver/passiver (+/-)</t>
  </si>
  <si>
    <t>2.7 Handelsomkostninger</t>
  </si>
  <si>
    <t>I alt kursgevinster og -tab (+/-)</t>
  </si>
  <si>
    <t>A. I alt nettoindtægter</t>
  </si>
  <si>
    <t>3. Administrationsomkostninger</t>
  </si>
  <si>
    <t>4. Resultat af aktiviteter under afvikling</t>
  </si>
  <si>
    <t>B. Resultat før skat</t>
  </si>
  <si>
    <t>5. Skat</t>
  </si>
  <si>
    <t>C. Årets nettoresultat</t>
  </si>
  <si>
    <t>Beløb år til dato 1.000 kr.</t>
  </si>
  <si>
    <t>Tabel 1.2</t>
  </si>
  <si>
    <t>Balanceoplysninger</t>
  </si>
  <si>
    <t>1. Likvide midler:</t>
  </si>
  <si>
    <t>1.1 Indestående i depotselskab</t>
  </si>
  <si>
    <t>1.2 Andre indskud</t>
  </si>
  <si>
    <t>I alt likvide midler</t>
  </si>
  <si>
    <t>2. Obligationer:</t>
  </si>
  <si>
    <t>2.1 Noterede danske obligationer</t>
  </si>
  <si>
    <t>2.2 Noterede udenlandske obligationer</t>
  </si>
  <si>
    <t>2.5 Unoterede obligationer</t>
  </si>
  <si>
    <t>I alt obligationer</t>
  </si>
  <si>
    <t>3. Kapitalandele:</t>
  </si>
  <si>
    <t>3.1 Noterede danske aktier</t>
  </si>
  <si>
    <t>3.2 Noterede udenlandske aktier</t>
  </si>
  <si>
    <t>3.3 Unoterede danske aktier</t>
  </si>
  <si>
    <t>3.4 Unoterede udenlandske aktier</t>
  </si>
  <si>
    <t>3.5 Øvrige</t>
  </si>
  <si>
    <t>I alt kapitalandele</t>
  </si>
  <si>
    <t>4. IF- og PM-andele:</t>
  </si>
  <si>
    <t>4.1 Danske IF- og PM-andele</t>
  </si>
  <si>
    <t>4.2 Udenlandske IF- og PM-andele</t>
  </si>
  <si>
    <t>IF-og PM-andele i alt</t>
  </si>
  <si>
    <t>5. Finansielle derivater:</t>
  </si>
  <si>
    <t>5.1 Noterede derivater</t>
  </si>
  <si>
    <t>5.2 Unoterede afledte finansielle instrumenter</t>
  </si>
  <si>
    <t>I alt afledte finansielle instrumenter</t>
  </si>
  <si>
    <t>6. Ikke-finansielle aktiver</t>
  </si>
  <si>
    <t>7. Øvrige aktiver</t>
  </si>
  <si>
    <t>Aktiver i alt</t>
  </si>
  <si>
    <t>PASSIVER</t>
  </si>
  <si>
    <t>8. Lån:</t>
  </si>
  <si>
    <t>8.1 Lån jf. Finanstilsynets definition</t>
  </si>
  <si>
    <t>8.2 Andre lån</t>
  </si>
  <si>
    <t>Lån i alt</t>
  </si>
  <si>
    <t>9. Medlemmernes formue</t>
  </si>
  <si>
    <t>10. Finansielle derivater:</t>
  </si>
  <si>
    <t>10.1 Noterede derivater</t>
  </si>
  <si>
    <t>10.2 Unoterede derivater</t>
  </si>
  <si>
    <t>Finansielle derivater i alt</t>
  </si>
  <si>
    <t>11. Øvrige passiver</t>
  </si>
  <si>
    <t>Passiver i alt</t>
  </si>
  <si>
    <t>Tabel 1.2 Balanceoplysninger for investeringsforeninger</t>
  </si>
  <si>
    <t xml:space="preserve">AKTIVER  </t>
  </si>
  <si>
    <t>Beløb til dato 1.000 kr.</t>
  </si>
  <si>
    <t>Administrationsomkostninger</t>
  </si>
  <si>
    <t>3.1 Honorarer til bestyrelsen</t>
  </si>
  <si>
    <t>3.2 Revisionshonorarer til revisorer</t>
  </si>
  <si>
    <t>3.3 Andre honorarer til revisorer</t>
  </si>
  <si>
    <t>3.4 Løn til direktionen</t>
  </si>
  <si>
    <t>3.5 Løn til personale</t>
  </si>
  <si>
    <t>3.6 Husleje mv.</t>
  </si>
  <si>
    <t>3.7 Kontorhold mv.</t>
  </si>
  <si>
    <t>3.8 It-omkostninger</t>
  </si>
  <si>
    <t>3.9 Øvrige administrationsomkostninger</t>
  </si>
  <si>
    <t>3.10 Faste administrationsomkostninger</t>
  </si>
  <si>
    <t>3.11 Andre omkostninger i forbindelse med formueplejen</t>
  </si>
  <si>
    <t>3.12 Makedsføringsomkostninger</t>
  </si>
  <si>
    <t>3.13 Gebyrer til depotselskab og andre leverandører</t>
  </si>
  <si>
    <t>I alt opdelt administrationsomkostninger</t>
  </si>
  <si>
    <t>I alt administrationsomkostninger</t>
  </si>
  <si>
    <t>Tabel 1.3 Administrationsomkostninger for investeringsforeninger</t>
  </si>
  <si>
    <t>Afdelingens direkte omkostninger 1.000 kr.</t>
  </si>
  <si>
    <t>Andel af fælles omkostninger 1.000 kr</t>
  </si>
  <si>
    <t>Tabel 2.1</t>
  </si>
  <si>
    <t>Tabel 2.1 Resultatoplysninger Investeringsforeninger</t>
  </si>
  <si>
    <t>Vælg selskab</t>
  </si>
  <si>
    <t>Information</t>
  </si>
  <si>
    <t>Regnr</t>
  </si>
  <si>
    <t>Afdnr.</t>
  </si>
  <si>
    <t>Register over investeringsforeninger</t>
  </si>
  <si>
    <t>Reg.nr.</t>
  </si>
  <si>
    <t>Afd.nr.</t>
  </si>
  <si>
    <t>Foreningens navn</t>
  </si>
  <si>
    <t>Afdeling</t>
  </si>
  <si>
    <t>Investeringsforeninger</t>
  </si>
  <si>
    <t>A</t>
  </si>
  <si>
    <t>Absalon Invest</t>
  </si>
  <si>
    <t>Rusland</t>
  </si>
  <si>
    <t>Global High Yield</t>
  </si>
  <si>
    <t>PensionPlanner Moderat</t>
  </si>
  <si>
    <t>PensionPlanner Stabil</t>
  </si>
  <si>
    <t>PensionPlanner Balance</t>
  </si>
  <si>
    <t>PensionPlanner Vækst</t>
  </si>
  <si>
    <t>Danske Aktier</t>
  </si>
  <si>
    <t>Obligationer</t>
  </si>
  <si>
    <t>EM Virksomhedsobligationer</t>
  </si>
  <si>
    <t>AL Invest Obligationspleje</t>
  </si>
  <si>
    <t>AL Invest Obligationspleje KL</t>
  </si>
  <si>
    <t>AL Invest, Udenlandske Aktier, Etisk</t>
  </si>
  <si>
    <t>AL Invest, Udenlandske Aktier, Etisk KL</t>
  </si>
  <si>
    <t>Alm. Brand Invest</t>
  </si>
  <si>
    <t>Lange Obligationer</t>
  </si>
  <si>
    <t>Nordiske Aktier</t>
  </si>
  <si>
    <t>Europæiske Aktier</t>
  </si>
  <si>
    <t>Globale Aktier</t>
  </si>
  <si>
    <t>Mix</t>
  </si>
  <si>
    <t>Mix Offensiv</t>
  </si>
  <si>
    <t>Korte Obligationer</t>
  </si>
  <si>
    <t>Mix Defensiv</t>
  </si>
  <si>
    <t>Virksomhedsobligationer</t>
  </si>
  <si>
    <t>Amalie Invest</t>
  </si>
  <si>
    <t>Global AK</t>
  </si>
  <si>
    <t>B</t>
  </si>
  <si>
    <t>BankInvest</t>
  </si>
  <si>
    <t>Udenlandske Obligationer KL</t>
  </si>
  <si>
    <t>Korte Danske Obligationer KL</t>
  </si>
  <si>
    <t>Emerging Markets Obligationer KL</t>
  </si>
  <si>
    <t>Asiatiske Aktier KL</t>
  </si>
  <si>
    <t>Danske Aktier KL</t>
  </si>
  <si>
    <t>New Emerging Markets Aktier KL</t>
  </si>
  <si>
    <t>Korte Danske Obligationer Akk. KL</t>
  </si>
  <si>
    <t>Højt Udbytte Aktier KL</t>
  </si>
  <si>
    <t>Lange Danske Obligationer KL</t>
  </si>
  <si>
    <t>Virksomhedsobligationer IG Etik KL</t>
  </si>
  <si>
    <t>Emerging Markets Obligationer Lokalvaluta KL</t>
  </si>
  <si>
    <t>Emerging Markets Obligationer Akk. KL</t>
  </si>
  <si>
    <t>Globalt Forbrug KL</t>
  </si>
  <si>
    <t>Basis Globale Aktier KL</t>
  </si>
  <si>
    <t>Basis Globale Aktier Akk. KL</t>
  </si>
  <si>
    <t>Basis Globale Aktier Etik KL</t>
  </si>
  <si>
    <t>Virksomhedsobligationer IG KL</t>
  </si>
  <si>
    <t>Virksomhedsobligationer IG Akk. KL</t>
  </si>
  <si>
    <t>Globale Indeksobligationer KL</t>
  </si>
  <si>
    <t>Virksomhedsobligationer HY KL</t>
  </si>
  <si>
    <t>Emerging Markets Aktier KL</t>
  </si>
  <si>
    <t>USA Small Cap Aktier KL</t>
  </si>
  <si>
    <t>Europa Small Cap Aktier KL</t>
  </si>
  <si>
    <t>Emerging Markets Virksomhedsobligationer 2018 KL</t>
  </si>
  <si>
    <t>Danske Aktier Akk. KL</t>
  </si>
  <si>
    <t>Almen Bolig</t>
  </si>
  <si>
    <t>BIL Danmark</t>
  </si>
  <si>
    <t>Danske Small Cap aktier</t>
  </si>
  <si>
    <t>C</t>
  </si>
  <si>
    <t>Carnegie Wealth Management</t>
  </si>
  <si>
    <t>Globale Obligationer</t>
  </si>
  <si>
    <t>C WorldWide</t>
  </si>
  <si>
    <t>Globale Aktier KL</t>
  </si>
  <si>
    <t>Danmark KL</t>
  </si>
  <si>
    <t>Emerging Markets KL</t>
  </si>
  <si>
    <t>Stabile Aktier KL</t>
  </si>
  <si>
    <t>Asien KL</t>
  </si>
  <si>
    <t>Globale Aktier Etik KL</t>
  </si>
  <si>
    <t>Globale Aktier - Akkumulerende KL</t>
  </si>
  <si>
    <t>D</t>
  </si>
  <si>
    <t>Danske Invest</t>
  </si>
  <si>
    <t>Europa KL</t>
  </si>
  <si>
    <t>Global StockPicking 2 KL</t>
  </si>
  <si>
    <t>Dannebrog Mellemlange Obligationer KL</t>
  </si>
  <si>
    <t>Europa Indeks BNP KL</t>
  </si>
  <si>
    <t>Nye Markeder KL</t>
  </si>
  <si>
    <t>Fjernøsten KL</t>
  </si>
  <si>
    <t>Japan KL</t>
  </si>
  <si>
    <t>Europa Fokus KL</t>
  </si>
  <si>
    <t>Europæiske Obligationer KL</t>
  </si>
  <si>
    <t>Teknologi KL</t>
  </si>
  <si>
    <t>Østeuropa KL</t>
  </si>
  <si>
    <t>USA KL</t>
  </si>
  <si>
    <t>Latinamerika KL</t>
  </si>
  <si>
    <t>Bioteknologi KL</t>
  </si>
  <si>
    <t>Global StockPicking KL</t>
  </si>
  <si>
    <t>Global Plus KL</t>
  </si>
  <si>
    <t>Globale Virksomhedsobligationer KL</t>
  </si>
  <si>
    <t>Danske Lange Obligationer KL</t>
  </si>
  <si>
    <t>Danmark - Akkumulerende KL</t>
  </si>
  <si>
    <t>Global StockPicking - Akkumulerende KL</t>
  </si>
  <si>
    <t>Nye Markeder Obligationer KL</t>
  </si>
  <si>
    <t>Kina KL</t>
  </si>
  <si>
    <t>Danske Korte Obligationer KL</t>
  </si>
  <si>
    <t>Europa - Akkumulerende KL</t>
  </si>
  <si>
    <t>USA - Akkumulerende KL</t>
  </si>
  <si>
    <t>Mix - Akkumulerende KL</t>
  </si>
  <si>
    <t>Mix Obligationer - Akkumulerende KL</t>
  </si>
  <si>
    <t>Tyskland KL</t>
  </si>
  <si>
    <t>Nye Markeder Obligationer Lokal Valuta KL</t>
  </si>
  <si>
    <t>Nye Markeder - Akkumulerende KL</t>
  </si>
  <si>
    <t>Europa Højt Udbytte - Akkumulerende KL</t>
  </si>
  <si>
    <t>Fonde KL</t>
  </si>
  <si>
    <t>Udenlandske Obligationsmarkeder KL</t>
  </si>
  <si>
    <t>Global Indeks KL</t>
  </si>
  <si>
    <t>Danmark Indeks KL</t>
  </si>
  <si>
    <t>Europa Indeks KL</t>
  </si>
  <si>
    <t>Fjernøsten Indeks KL</t>
  </si>
  <si>
    <t>Norden Indeks KL</t>
  </si>
  <si>
    <t>Global Indeks - Akkumulerende KL</t>
  </si>
  <si>
    <t>Global Indeks 2 KL</t>
  </si>
  <si>
    <t>Globale Lange Indeksobligationer - Akkumulerende KL</t>
  </si>
  <si>
    <t>KlimaTrends KL</t>
  </si>
  <si>
    <t>Globale Lange Indeksobligationer KL</t>
  </si>
  <si>
    <t>Europa Fokus - Akkumulerende KL</t>
  </si>
  <si>
    <t>Mix Defensiv - Akkumulerende KL</t>
  </si>
  <si>
    <t>Mix Offensiv - Akkumulerende KL</t>
  </si>
  <si>
    <t>Mix Offensiv Plus - Akkumulerende KL</t>
  </si>
  <si>
    <t>Europa Højt Udbytte KL</t>
  </si>
  <si>
    <t>Danmark Fokus KL</t>
  </si>
  <si>
    <t>Danmark Indeks Small Cap KL</t>
  </si>
  <si>
    <t>Europa Small Cap KL</t>
  </si>
  <si>
    <t>Nye Markeder Small Cap KL</t>
  </si>
  <si>
    <t>Norden KL</t>
  </si>
  <si>
    <t>Østeuropa ex Rusland KL</t>
  </si>
  <si>
    <t>Nordiske Virksomhedsobligationer - Akkumulerende KL</t>
  </si>
  <si>
    <t>Horisont Pension 2020 - Akkumulerende KL</t>
  </si>
  <si>
    <t>Horisont Pension 2030 - Akkumulerende KL</t>
  </si>
  <si>
    <t>Horisont Pension 2040 - Akkumulerende KL</t>
  </si>
  <si>
    <t>Euro High Yield-Obligationer - Akkumulerende KL</t>
  </si>
  <si>
    <t>Globale High Yield-Obligationer - Akkumulerende KL</t>
  </si>
  <si>
    <t>Latinamerika - Akkumulerende KL</t>
  </si>
  <si>
    <t>Nye Markeder Obligationer - Akkumulerende KL</t>
  </si>
  <si>
    <t>Afrika - Akkumulerende KL</t>
  </si>
  <si>
    <t>Mix Obligationer KL</t>
  </si>
  <si>
    <t>Globale High Yield-Obligationer KL</t>
  </si>
  <si>
    <t>Euro Investment Grade-Obligationer KL</t>
  </si>
  <si>
    <t>Nye Markeder Obligationer Lokal Valuta - Akkumulerende KL</t>
  </si>
  <si>
    <t>Euro High Yield-Obligationer KL</t>
  </si>
  <si>
    <t>Norske Korte Obligationer - Akkumulerende KL</t>
  </si>
  <si>
    <t>Horisont Rente Plus - Akkumulerende KL</t>
  </si>
  <si>
    <t>Globale Mellemlange Indeksobligationer KL</t>
  </si>
  <si>
    <t>Danske Indeksobligationer KL</t>
  </si>
  <si>
    <t>Global Højt Udbytte KL</t>
  </si>
  <si>
    <t>Europa Small Cap - Akkumulerende KL</t>
  </si>
  <si>
    <t>Nye Markeder Small Cap - Akkumulerende KL</t>
  </si>
  <si>
    <t>Nye Markeder Indeksobligationer KL</t>
  </si>
  <si>
    <t>Nye Markeder Indeksobligationer - Akkumulerende KL</t>
  </si>
  <si>
    <t>Bond Income - Akkumulerende KL</t>
  </si>
  <si>
    <t>Horisont 20 - Akkumulerende KL</t>
  </si>
  <si>
    <t>Horisont 35 - Akkumulerende KL</t>
  </si>
  <si>
    <t>Horisont 50 - Akkumulerende KL</t>
  </si>
  <si>
    <t>Horisont 65 - Akkumulerende KL</t>
  </si>
  <si>
    <t>Horisont 80 - Akkumulerende KL</t>
  </si>
  <si>
    <t>Horisont 100 - Akkumulerende KL</t>
  </si>
  <si>
    <t>Horisont Rente Offensiv - Akkumulerende KL</t>
  </si>
  <si>
    <t>Horisont Rente Konservativ - Akkumulerende KL</t>
  </si>
  <si>
    <t>Danske Invest Select</t>
  </si>
  <si>
    <t>Europe Focus KL</t>
  </si>
  <si>
    <t>Global KL</t>
  </si>
  <si>
    <t>Kommuner 4 KL</t>
  </si>
  <si>
    <t>Kommuner Europæiske Obligationer KL</t>
  </si>
  <si>
    <t>Euro Investment Grade Corporate Bonds Restricted KL</t>
  </si>
  <si>
    <t>Flexinvest Danske Obligationer KL</t>
  </si>
  <si>
    <t>Flexinvest Korte Obligationer KL</t>
  </si>
  <si>
    <t>Flexinvest Udenlandske Obligationer KL</t>
  </si>
  <si>
    <t>Flexinvest Aktier KL</t>
  </si>
  <si>
    <t>Europe Low Volatility - Accumulating KL</t>
  </si>
  <si>
    <t>USA Low Volatility - Accumulating KL</t>
  </si>
  <si>
    <t>Online Danske Obligationer Indeks KL</t>
  </si>
  <si>
    <t>Online Global Indeks KL</t>
  </si>
  <si>
    <t>Aktier KL</t>
  </si>
  <si>
    <t>Flexinvest Fonde KL</t>
  </si>
  <si>
    <t>Flexinvest Lange Obligationer KL</t>
  </si>
  <si>
    <t>Global Equity Solution KL</t>
  </si>
  <si>
    <t>Global Restricted KL</t>
  </si>
  <si>
    <t>Global StockPicking Restricted - Accumulating KL</t>
  </si>
  <si>
    <t>FX - Accumulating KL</t>
  </si>
  <si>
    <t>AlmenBolig Mellemlange Obligationer KL</t>
  </si>
  <si>
    <t>Danske Obligationer Allokering KL</t>
  </si>
  <si>
    <t>PP Pension Aktieallokeringsfond - Accumulating KL</t>
  </si>
  <si>
    <t>Danske Obligationer Allokering - Akkumulerende KL</t>
  </si>
  <si>
    <t>Global Equity Solution - Akkumulerende KL</t>
  </si>
  <si>
    <t>US High Yield Bonds KL</t>
  </si>
  <si>
    <t>US High Yield Bonds - Akkumulerende KL</t>
  </si>
  <si>
    <t>Global Equity Solution 2 - Akkumulerende KL</t>
  </si>
  <si>
    <t>Danske Obligationer Absolut - Lav Risiko KL</t>
  </si>
  <si>
    <t>Danske Obligationer Absolut KL</t>
  </si>
  <si>
    <t>Norske Aktier Restricted - Akkumulerende KL</t>
  </si>
  <si>
    <t>Flexinvest Forvaltning Korte Obligationer KL</t>
  </si>
  <si>
    <t>Europa Højt Udbytte Restricted - Akkumulerende KL</t>
  </si>
  <si>
    <t>Euro - Accumulating KL</t>
  </si>
  <si>
    <t>US Dollar - Accumulating KL</t>
  </si>
  <si>
    <t>Danske Obligationer Varighed 0-6 KL</t>
  </si>
  <si>
    <t>Danske Obligationer Varighed 3 KL</t>
  </si>
  <si>
    <t>AlmenBolig Korte Obligationer KL</t>
  </si>
  <si>
    <t>AlmenBolig Obligationer Varighed 2 KL</t>
  </si>
  <si>
    <t>F</t>
  </si>
  <si>
    <t>Finansco</t>
  </si>
  <si>
    <t>Dynamisk Aktivaallokering KL</t>
  </si>
  <si>
    <t>Formuepleje</t>
  </si>
  <si>
    <t>Forbrugsaktier</t>
  </si>
  <si>
    <t>Optimum</t>
  </si>
  <si>
    <t>LimiTTellus</t>
  </si>
  <si>
    <t>Fundamental Invest</t>
  </si>
  <si>
    <t>Stock Pick</t>
  </si>
  <si>
    <t>Stock Pick II Akkumulerende</t>
  </si>
  <si>
    <t>G</t>
  </si>
  <si>
    <t>Gudme Raaschou</t>
  </si>
  <si>
    <t>Selection</t>
  </si>
  <si>
    <t>European High Yield</t>
  </si>
  <si>
    <t>Nordic Alpha</t>
  </si>
  <si>
    <t>US High Yield</t>
  </si>
  <si>
    <t>Emerging Markets Aktier</t>
  </si>
  <si>
    <t>Emerging Markets Debt</t>
  </si>
  <si>
    <t>Classics</t>
  </si>
  <si>
    <t>H</t>
  </si>
  <si>
    <t>Halberg-Gundersen Invest</t>
  </si>
  <si>
    <t>Handelsinvest</t>
  </si>
  <si>
    <t>Verden (AK)</t>
  </si>
  <si>
    <t>Europa (AK)</t>
  </si>
  <si>
    <t>Danmark (AK)</t>
  </si>
  <si>
    <t>Fjernøsten (AK)</t>
  </si>
  <si>
    <t>Kina (AK)</t>
  </si>
  <si>
    <t>Højrentelande (AK)</t>
  </si>
  <si>
    <t>Danske Obligationer (AK)</t>
  </si>
  <si>
    <t>Norden (AK)</t>
  </si>
  <si>
    <t>Latinamerika (AK)</t>
  </si>
  <si>
    <t>Nordamerika (AK)</t>
  </si>
  <si>
    <t>Virksomhedsobligationer (AK)</t>
  </si>
  <si>
    <t>HP Invest</t>
  </si>
  <si>
    <t>Korte Danske Obligationer</t>
  </si>
  <si>
    <t>Lange Danske Obligationer</t>
  </si>
  <si>
    <t>Danske Obligationer Akk.</t>
  </si>
  <si>
    <t>I</t>
  </si>
  <si>
    <t>Independent Invest, Værdipapirfonden</t>
  </si>
  <si>
    <t>Independent Global</t>
  </si>
  <si>
    <t>Independent Generations</t>
  </si>
  <si>
    <t>Independent Bond</t>
  </si>
  <si>
    <t>Investin</t>
  </si>
  <si>
    <t>Optimal VerdensIndex Moderat</t>
  </si>
  <si>
    <t>Balanced Risk Allocation</t>
  </si>
  <si>
    <t>Demetra</t>
  </si>
  <si>
    <t>Optimal Stabil</t>
  </si>
  <si>
    <t>Optimal Livscyklus 2030-40</t>
  </si>
  <si>
    <t>EMD Local Currency</t>
  </si>
  <si>
    <t>K Invest Globale Aktier</t>
  </si>
  <si>
    <t>Aktiv Balance</t>
  </si>
  <si>
    <t>K Invest Emerging Markets Aktier</t>
  </si>
  <si>
    <t>K Invest Emerging Market Debt</t>
  </si>
  <si>
    <t>K Invest US Small Cap Aktier</t>
  </si>
  <si>
    <t>K Invest Indeksobligationer</t>
  </si>
  <si>
    <t>Active and Index Portfolio</t>
  </si>
  <si>
    <t>K Invest High Yield Obligationer</t>
  </si>
  <si>
    <t>Advice Capital Globale</t>
  </si>
  <si>
    <t>K Invest Low Carbon Global Equity</t>
  </si>
  <si>
    <t>J</t>
  </si>
  <si>
    <t>Jyske Invest</t>
  </si>
  <si>
    <t>Jyske Invest Korte Obligationer KL</t>
  </si>
  <si>
    <t>Jyske Invest Obligationer og Aktier KL</t>
  </si>
  <si>
    <t>Jyske Invest Globale Aktier KL</t>
  </si>
  <si>
    <t>Jyske Invest Nye Aktiemarkeder KL</t>
  </si>
  <si>
    <t>Jyske Invest Danske Aktier KL</t>
  </si>
  <si>
    <t>Jyske Invest Lange Obligationer KL</t>
  </si>
  <si>
    <t>Jyske Invest Fjernøsten Aktier KL</t>
  </si>
  <si>
    <t>Jyske Invest Europæiske Aktier KL</t>
  </si>
  <si>
    <t>Jyske Invest Nye Obligationsmarkeder KL</t>
  </si>
  <si>
    <t>Jyske Invest USA Aktier KL</t>
  </si>
  <si>
    <t>Jyske Invest Favorit Aktier KL</t>
  </si>
  <si>
    <t>Jyske Invest Favorit Obligationer KL</t>
  </si>
  <si>
    <t>Jyske Invest Virksomhedsobligationer KL</t>
  </si>
  <si>
    <t>Jyske Invest Kinesiske Aktier KL</t>
  </si>
  <si>
    <t>Jyske Invest Indiske Aktier KL</t>
  </si>
  <si>
    <t>Jyske Invest Nye Obligationsmarkeder Valuta KL</t>
  </si>
  <si>
    <t>Jyske Invest Højt Ratede Virksomhedsobligationer KL</t>
  </si>
  <si>
    <t>Jyske Invest Globale Aktier Special KL</t>
  </si>
  <si>
    <t>Pensionspleje - Dæmpet</t>
  </si>
  <si>
    <t>Pensionspleje - Stabil</t>
  </si>
  <si>
    <t>Pensionspleje - Balanceret</t>
  </si>
  <si>
    <t>Pensionspleje - Vækst</t>
  </si>
  <si>
    <t>Jyske Invest Obligationer Engros KL</t>
  </si>
  <si>
    <t>Jyske Invest Aktier Lav Volatilitet KL</t>
  </si>
  <si>
    <t>Jyske Invest Virksomhedsobligationer Special KL</t>
  </si>
  <si>
    <t>Jyske Invest International</t>
  </si>
  <si>
    <t>Jyske Invest British Bonds CL</t>
  </si>
  <si>
    <t>Jyske Invest Global Equities CL</t>
  </si>
  <si>
    <t>Jyske Invest Emerging Market Equities CL</t>
  </si>
  <si>
    <t>Jyske Invest Danish Bonds CL</t>
  </si>
  <si>
    <t>Jyske Invest Swedish Bonds CL</t>
  </si>
  <si>
    <t>Jyske Invest Income Strategy CL</t>
  </si>
  <si>
    <t>Jyske Invest Dollar Bonds CL</t>
  </si>
  <si>
    <t>Jyske Invest European Bonds CL</t>
  </si>
  <si>
    <t>Jyske Invest Emerging Market Bonds CL</t>
  </si>
  <si>
    <t>Jyske Invest German Equities CL</t>
  </si>
  <si>
    <t>Jyske Invest Danish Equities CL</t>
  </si>
  <si>
    <t>Jyske Invest European Equities CL</t>
  </si>
  <si>
    <t>Jyske Invest Far Eastern Equities CL</t>
  </si>
  <si>
    <t>Jyske Invest US Equities CL</t>
  </si>
  <si>
    <t>Jyske Invest Emerging Market Bonds (EUR) CL</t>
  </si>
  <si>
    <t>Jyske Invest Stable Strategy CL</t>
  </si>
  <si>
    <t>Jyske Invest Balanced Strategy CL</t>
  </si>
  <si>
    <t>Jyske Invest Growth Strategy CL</t>
  </si>
  <si>
    <t>Jyske Invest Aggressive Strategy CL</t>
  </si>
  <si>
    <t>Jyske Invest High Yield Corporate Bonds CL</t>
  </si>
  <si>
    <t>Jyske Invest Chinese Equities CL</t>
  </si>
  <si>
    <t>Jyske Invest Indian Equities CL</t>
  </si>
  <si>
    <t>Jyske Invest Dynamic Strategy CL</t>
  </si>
  <si>
    <t>Jyske Invest Emerging Local Market Bonds CL</t>
  </si>
  <si>
    <t>Jyske Invest Balanced Strategy (NOK) CL</t>
  </si>
  <si>
    <t>Jyske Invest Favourite Bonds CL</t>
  </si>
  <si>
    <t>Jyske Invest High Grade Corporate Bonds CL</t>
  </si>
  <si>
    <t>Jyske Invest Balanced Strategy (GBP) CL</t>
  </si>
  <si>
    <t>Jyske Invest Equities Low Volatility CL</t>
  </si>
  <si>
    <t>L</t>
  </si>
  <si>
    <t>Lægernes Invest</t>
  </si>
  <si>
    <t>LI Aktier Globale</t>
  </si>
  <si>
    <t>LI Aktier Nordamerika Indeks</t>
  </si>
  <si>
    <t>LI Aktier Europa Indeks</t>
  </si>
  <si>
    <t>LI Aktier Asien Indeks</t>
  </si>
  <si>
    <t>LI Aktier Globale II</t>
  </si>
  <si>
    <t>LI Aktier Europa</t>
  </si>
  <si>
    <t>LI Aktier USA</t>
  </si>
  <si>
    <t>LI Obligationer Globale High Yield Akk. - KL</t>
  </si>
  <si>
    <t>LI Obligationer Europa</t>
  </si>
  <si>
    <t>LI Indeksobligationer Globale</t>
  </si>
  <si>
    <t>LI Obligationer Europa Korte</t>
  </si>
  <si>
    <t>LI Aktier Danmark</t>
  </si>
  <si>
    <t>LI Aktier Emerging Markets</t>
  </si>
  <si>
    <t>LI Obligationer Globale High Yield</t>
  </si>
  <si>
    <t>LI Obligationer Globale Investment Grade</t>
  </si>
  <si>
    <t>LI Obligationer Globale Investment Grade Akk. - KL</t>
  </si>
  <si>
    <t>LI Obligationer Emerging Markets</t>
  </si>
  <si>
    <t>LI Obligationer Emerging Markets Akk. - KL</t>
  </si>
  <si>
    <t>LI Aktier Globale Akk. - KL</t>
  </si>
  <si>
    <t>LI Aktier Globale II Akk. - KL</t>
  </si>
  <si>
    <t>LI Obligationer Europa Akk. - KL</t>
  </si>
  <si>
    <t>LI Aktier Globale III</t>
  </si>
  <si>
    <t>LI Obligationer USA KL</t>
  </si>
  <si>
    <t>Lån &amp; Spar Invest</t>
  </si>
  <si>
    <t>Verden</t>
  </si>
  <si>
    <t>Danmark</t>
  </si>
  <si>
    <t>Europa</t>
  </si>
  <si>
    <t>Nordamerika</t>
  </si>
  <si>
    <t>MixObligationer</t>
  </si>
  <si>
    <t>M</t>
  </si>
  <si>
    <t>Maj Invest</t>
  </si>
  <si>
    <t>Pension</t>
  </si>
  <si>
    <t>Danske Obligationer</t>
  </si>
  <si>
    <t>Value Aktier</t>
  </si>
  <si>
    <t>Kontra</t>
  </si>
  <si>
    <t>Global Sundhed</t>
  </si>
  <si>
    <t>Makro</t>
  </si>
  <si>
    <t>Emerging Markets</t>
  </si>
  <si>
    <t>Value Aktier Akkumulerende</t>
  </si>
  <si>
    <t>High Income Obligationer</t>
  </si>
  <si>
    <t>MS Invest</t>
  </si>
  <si>
    <t>Value aktier</t>
  </si>
  <si>
    <t>Multi Manager Invest</t>
  </si>
  <si>
    <t>USA</t>
  </si>
  <si>
    <t>Europa Akk.</t>
  </si>
  <si>
    <t>Japan</t>
  </si>
  <si>
    <t>Japan Akk.</t>
  </si>
  <si>
    <t>USA Akk.</t>
  </si>
  <si>
    <t>Nye obligationsmarkeder</t>
  </si>
  <si>
    <t>Nye obligationsmarkeder Akk.</t>
  </si>
  <si>
    <t>Nye Aktiemarkeder</t>
  </si>
  <si>
    <t>Nye Aktiemarkeder Akk.</t>
  </si>
  <si>
    <t>Globale Aktier Akk.</t>
  </si>
  <si>
    <t>N</t>
  </si>
  <si>
    <t>Nielsen Global Value</t>
  </si>
  <si>
    <t>Nordea Invest</t>
  </si>
  <si>
    <t>Globale UdbytteAktier</t>
  </si>
  <si>
    <t>Globale obligationer</t>
  </si>
  <si>
    <t>Mellemlange obligationer</t>
  </si>
  <si>
    <t>Aktier II</t>
  </si>
  <si>
    <t>Fjernøsten</t>
  </si>
  <si>
    <t>Europa Small Cap</t>
  </si>
  <si>
    <t>Østeuropa</t>
  </si>
  <si>
    <t>Nordic Small Cap</t>
  </si>
  <si>
    <t>Global Small Cap</t>
  </si>
  <si>
    <t>Aktier</t>
  </si>
  <si>
    <t>Virksomhedsobligationer Højrente</t>
  </si>
  <si>
    <t>Basis 1</t>
  </si>
  <si>
    <t>Basis 2</t>
  </si>
  <si>
    <t>Basis 3</t>
  </si>
  <si>
    <t>HøjrenteLande</t>
  </si>
  <si>
    <t>Global Stars</t>
  </si>
  <si>
    <t>Stabil Balanceret</t>
  </si>
  <si>
    <t>Korte obligationer Lagerbeskattet</t>
  </si>
  <si>
    <t>Stabile Aktier</t>
  </si>
  <si>
    <t>Stabile Aktier Akkumulerende</t>
  </si>
  <si>
    <t>Nordic Stars</t>
  </si>
  <si>
    <t>Kina</t>
  </si>
  <si>
    <t>Indien</t>
  </si>
  <si>
    <t>Fonde</t>
  </si>
  <si>
    <t>Lange obligationer</t>
  </si>
  <si>
    <t>Klima og Miljø</t>
  </si>
  <si>
    <t>Korte obligationer</t>
  </si>
  <si>
    <t>Verdens Obligationsmarkeder</t>
  </si>
  <si>
    <t>European High Yield Bonds</t>
  </si>
  <si>
    <t>Danske aktier fokus</t>
  </si>
  <si>
    <t>Globale Aktier Indeks</t>
  </si>
  <si>
    <t>Basis 4</t>
  </si>
  <si>
    <t>Emerging Stars</t>
  </si>
  <si>
    <t>Nordea Invest Bolig</t>
  </si>
  <si>
    <t>Bolig</t>
  </si>
  <si>
    <t>Nordea Invest Engros</t>
  </si>
  <si>
    <t>Emerging Market Bonds</t>
  </si>
  <si>
    <t>Absolute Return Equities II - Etisk tilvalg</t>
  </si>
  <si>
    <t>Internationale aktier - Etisk tilvalg</t>
  </si>
  <si>
    <t>Absolute Return Equities</t>
  </si>
  <si>
    <t>Internationale aktier</t>
  </si>
  <si>
    <t>Europæiske aktier</t>
  </si>
  <si>
    <t>Absolute Return Equities II</t>
  </si>
  <si>
    <t>Euro Investment Grade</t>
  </si>
  <si>
    <t>Corporate Bonds</t>
  </si>
  <si>
    <t>Nordea Invest Obligationer</t>
  </si>
  <si>
    <t>Nordea Invest Kommune</t>
  </si>
  <si>
    <t>Kommune I</t>
  </si>
  <si>
    <t>Kommune II</t>
  </si>
  <si>
    <t>Nordea Invest Portefølje</t>
  </si>
  <si>
    <t>Aktier Strategi</t>
  </si>
  <si>
    <t>PBPM Globale Aktier Fokus KL</t>
  </si>
  <si>
    <t>PBPM Globale Aktier Strategi KL</t>
  </si>
  <si>
    <t>PBPM Stats- og realkreditobligationer KL</t>
  </si>
  <si>
    <t>PBPM Kreditobligationer KL</t>
  </si>
  <si>
    <t>PBPM Balance KL</t>
  </si>
  <si>
    <t>Fleksibel - Obligationer</t>
  </si>
  <si>
    <t>Nykredit Invest</t>
  </si>
  <si>
    <t>Globale Aktier Basis</t>
  </si>
  <si>
    <t>Danske aktier</t>
  </si>
  <si>
    <t>Korte obligationer Akk.</t>
  </si>
  <si>
    <t>Lange obligationer Akk.</t>
  </si>
  <si>
    <t>Danske aktier Akk.</t>
  </si>
  <si>
    <t>Globale Aktier SRI</t>
  </si>
  <si>
    <t>Klima &amp; Miljø SRI</t>
  </si>
  <si>
    <t>Globale Fokusaktier</t>
  </si>
  <si>
    <t>Taktisk Allokering</t>
  </si>
  <si>
    <t>Europæiske Virksomhedsobligationer SRI</t>
  </si>
  <si>
    <t>Danske Obligationer Basis</t>
  </si>
  <si>
    <t>Kreditobligationer Akk.</t>
  </si>
  <si>
    <t>Kreditobligationer</t>
  </si>
  <si>
    <t>Nykredit Invest Almen Bolig</t>
  </si>
  <si>
    <t>Nykredit Invest Engros</t>
  </si>
  <si>
    <t>EuroKredit</t>
  </si>
  <si>
    <t>European High Yield SRI</t>
  </si>
  <si>
    <t>Global Opportunities</t>
  </si>
  <si>
    <t>Danske aktier - Unit Link</t>
  </si>
  <si>
    <t>Globale indeksobligationer</t>
  </si>
  <si>
    <t>Global Diversified</t>
  </si>
  <si>
    <t>Globale Aktier Basis ESG</t>
  </si>
  <si>
    <t>Eurokredit SRI</t>
  </si>
  <si>
    <t>Globale Fokusaktier Akk.</t>
  </si>
  <si>
    <t>P</t>
  </si>
  <si>
    <t>PFA Invest</t>
  </si>
  <si>
    <t>Balance B</t>
  </si>
  <si>
    <t>Højt Udbytte Aktier</t>
  </si>
  <si>
    <t>Balance A</t>
  </si>
  <si>
    <t>Europa Value Aktier</t>
  </si>
  <si>
    <t>Balance C</t>
  </si>
  <si>
    <t>Mellemlange Obligationer</t>
  </si>
  <si>
    <t>Udenlandske Obligationer</t>
  </si>
  <si>
    <t>USA Stabile Aktier</t>
  </si>
  <si>
    <t>ProCapture</t>
  </si>
  <si>
    <t>Europe Index Fund - Accumulating KL</t>
  </si>
  <si>
    <t>Global AC Index Fund - Accumulating KL</t>
  </si>
  <si>
    <t>Global Emerging Markets Index Fund - Accumulating KL</t>
  </si>
  <si>
    <t>Japan Index Fund - Accumulating KL</t>
  </si>
  <si>
    <t>Norway Index Fund - Accumulating KL</t>
  </si>
  <si>
    <t>Pacific incl. Canada ex. Japan Index Fund - Accumulating KL</t>
  </si>
  <si>
    <t>Sweden Index Fund - Accumulating KL</t>
  </si>
  <si>
    <t>USA Index Fund - Accumulating KL</t>
  </si>
  <si>
    <t>Profil Invest</t>
  </si>
  <si>
    <t>Afdeling KK</t>
  </si>
  <si>
    <t>Norsk Likviditet II</t>
  </si>
  <si>
    <t>S</t>
  </si>
  <si>
    <t>SEBinvest</t>
  </si>
  <si>
    <t>Europa Højt Udbytte</t>
  </si>
  <si>
    <t>Investeringspleje Kort</t>
  </si>
  <si>
    <t>Investeringspleje Mellemlang</t>
  </si>
  <si>
    <t>Investeringspleje Lang</t>
  </si>
  <si>
    <t>Danske Aktier Akkumulerende</t>
  </si>
  <si>
    <t>Pengemarked</t>
  </si>
  <si>
    <t>Kreditobligationer (euro)</t>
  </si>
  <si>
    <t>Europa Indeks</t>
  </si>
  <si>
    <t>Japan Hybrid</t>
  </si>
  <si>
    <t>Emerging Market Bond Index</t>
  </si>
  <si>
    <t>Nordamerika Indeks</t>
  </si>
  <si>
    <t>Global Tactical Credit (Muzinich)</t>
  </si>
  <si>
    <t>US High Yield Bonds (Columbia)</t>
  </si>
  <si>
    <t>US HY Bonds Short Duration (SKY Harbor)</t>
  </si>
  <si>
    <t>SmallCap Danmark</t>
  </si>
  <si>
    <t>Sparinvest</t>
  </si>
  <si>
    <t>Value USA KL</t>
  </si>
  <si>
    <t>Cumulus Value KL</t>
  </si>
  <si>
    <t>Value Aktier KL</t>
  </si>
  <si>
    <t>High Yield Value Bonds Udb. KL</t>
  </si>
  <si>
    <t>Mellemlange Obligationer KL</t>
  </si>
  <si>
    <t>Korte Obligationer KL</t>
  </si>
  <si>
    <t>Lange Obligationer KL</t>
  </si>
  <si>
    <t>Nye Obligationsmarkeder KL</t>
  </si>
  <si>
    <t>Indeksobligationer KL</t>
  </si>
  <si>
    <t>Value Europa KL</t>
  </si>
  <si>
    <t>Value Emerging Markets KL</t>
  </si>
  <si>
    <t>Momentum Aktier KL</t>
  </si>
  <si>
    <t>Momentum Aktier Akk. KL</t>
  </si>
  <si>
    <t>Investment Grade Value Bonds Udb. - All Countries KL</t>
  </si>
  <si>
    <t>INDEX USA Value KL</t>
  </si>
  <si>
    <t>INDEX USA Small Cap KL</t>
  </si>
  <si>
    <t>INDEX Europa Growth KL</t>
  </si>
  <si>
    <t>INDEX Europa Value KL</t>
  </si>
  <si>
    <t>INDEX Europa Small Cap KL</t>
  </si>
  <si>
    <t>INDEX Japan Growth KL</t>
  </si>
  <si>
    <t>INDEX Japan Value KL</t>
  </si>
  <si>
    <t>INDEX Japan Small Cap KL</t>
  </si>
  <si>
    <t>INDEX Dow Jones Sustainability World KL</t>
  </si>
  <si>
    <t>INDEX Globale Aktier Min. Risiko KL</t>
  </si>
  <si>
    <t>INDEX Emerging Markets KL</t>
  </si>
  <si>
    <t>INDEX OMX C20 Capped KL</t>
  </si>
  <si>
    <t>INDEX USA Growth KL</t>
  </si>
  <si>
    <t>Emerging Markets Value Virksomhedsobligationer KL</t>
  </si>
  <si>
    <t>Value Bonds 2017 Udb. KL</t>
  </si>
  <si>
    <t>INDEX Stabile Obligationer KL</t>
  </si>
  <si>
    <t>Value Bonds 2018 Udb. KL</t>
  </si>
  <si>
    <t>Mix Lav Risiko KL</t>
  </si>
  <si>
    <t>Mix Mellem Risiko KL</t>
  </si>
  <si>
    <t>Mix Høj Risiko KL</t>
  </si>
  <si>
    <t>StockRate Invest</t>
  </si>
  <si>
    <t>Globale Aktier Udloddende</t>
  </si>
  <si>
    <t>Stonehenge</t>
  </si>
  <si>
    <t>Globale Valueaktier KL</t>
  </si>
  <si>
    <t>Obligationer KL</t>
  </si>
  <si>
    <t>Value Mix Akkumulerende KL</t>
  </si>
  <si>
    <t>Strategi Invest</t>
  </si>
  <si>
    <t>Stabil</t>
  </si>
  <si>
    <t>Sydinvest</t>
  </si>
  <si>
    <t>Verden Ligevægt &amp; Value KL</t>
  </si>
  <si>
    <t>International KL</t>
  </si>
  <si>
    <t>Europa Ligevægt &amp; Value KL</t>
  </si>
  <si>
    <t>HøjrenteLande KL</t>
  </si>
  <si>
    <t>USA Ligevægt &amp; Value KL</t>
  </si>
  <si>
    <t>HøjrenteLande Mix KL</t>
  </si>
  <si>
    <t>BRIK KL</t>
  </si>
  <si>
    <t>HøjrenteLande Valuta KL</t>
  </si>
  <si>
    <t>HøjrenteLande Akkumulerende KL</t>
  </si>
  <si>
    <t>BRIK Akkumulerende KL</t>
  </si>
  <si>
    <t>HøjrenteLande Lokal Valuta KL</t>
  </si>
  <si>
    <t>Fjernøsten Akkumulerende KL</t>
  </si>
  <si>
    <t>Afrika KL</t>
  </si>
  <si>
    <t>SCANDI KL</t>
  </si>
  <si>
    <t>Virksomhedsobligationer HY Akkumulerende KL</t>
  </si>
  <si>
    <t>HøjrenteLande Korte Obligationer Akkumulerende KL</t>
  </si>
  <si>
    <t>Globale EM-aktier KL</t>
  </si>
  <si>
    <t>Globale EM-aktier Akkumulerende KL</t>
  </si>
  <si>
    <t>Virksomhedsobligationer HY 2017 KL</t>
  </si>
  <si>
    <t>Mellemlange Obligationer Akkumulerende KL</t>
  </si>
  <si>
    <t>International Akkumulerende KL</t>
  </si>
  <si>
    <t>HøjrenteLande Lokal Valuta Akkumulerende KL</t>
  </si>
  <si>
    <t>Verden Ligevægt &amp; Value Akkumulerende KL</t>
  </si>
  <si>
    <t>Latinamerika Akkumulerende KL</t>
  </si>
  <si>
    <t>Virksomhedsobligationer HY 2019</t>
  </si>
  <si>
    <t>Verden Etik KL</t>
  </si>
  <si>
    <t>Europa Ligevægt &amp; Value Akkumulerende KL</t>
  </si>
  <si>
    <t>Sydinvest Portefølje</t>
  </si>
  <si>
    <t>Konservativ KL</t>
  </si>
  <si>
    <t>Balanceret KL</t>
  </si>
  <si>
    <t>Vækstorienteret KL</t>
  </si>
  <si>
    <t>Konservativ Udb. KL</t>
  </si>
  <si>
    <t>Balanceret Udb. KL</t>
  </si>
  <si>
    <t>Vækstorienteret Udb. KL</t>
  </si>
  <si>
    <t>Sydinvest, Værdipapirfonden</t>
  </si>
  <si>
    <t>Aggressiv Udb. KL</t>
  </si>
  <si>
    <t>Konservativ Akk. KL</t>
  </si>
  <si>
    <t>Balanceret Akk. KL</t>
  </si>
  <si>
    <t>Vækstorienteret Akk. KL</t>
  </si>
  <si>
    <t>Aggressiv Akk. KL</t>
  </si>
  <si>
    <t>V</t>
  </si>
  <si>
    <t>ValueInvest Danmark</t>
  </si>
  <si>
    <t>ValueInvest Global</t>
  </si>
  <si>
    <t>ValueInvest Japan</t>
  </si>
  <si>
    <t>ValueInvest Blue Chip Value</t>
  </si>
  <si>
    <t>ValueInvest Global Akkumulerende</t>
  </si>
  <si>
    <t>W</t>
  </si>
  <si>
    <t>Wealth Invest</t>
  </si>
  <si>
    <t>SEB Emerging Market Equities (Hermes) AKL</t>
  </si>
  <si>
    <t>SEB Emerging Market FX Basket AKL</t>
  </si>
  <si>
    <t>Sirius Balance</t>
  </si>
  <si>
    <t>SK Invest Far East Equities</t>
  </si>
  <si>
    <t>Kopenhagen Fur</t>
  </si>
  <si>
    <t>SEB Globalt Aktieindeks AKL</t>
  </si>
  <si>
    <t>SEB Korte Obligationer AKL</t>
  </si>
  <si>
    <t>SEB Obligationer AKL</t>
  </si>
  <si>
    <t>Secure Globale Obligationer</t>
  </si>
  <si>
    <t>Secure Globale Aktier</t>
  </si>
  <si>
    <t>Saxo Global Equities</t>
  </si>
  <si>
    <t>SEB Kreditobligationer AKL</t>
  </si>
  <si>
    <t>Saxo European High Yield</t>
  </si>
  <si>
    <t>Linde &amp; Partners Global Value Fond</t>
  </si>
  <si>
    <t>Linde &amp; Partners Dividende Fond</t>
  </si>
  <si>
    <t>Dynamisk Formueinvest</t>
  </si>
  <si>
    <t>Bilag 3</t>
  </si>
  <si>
    <t>Tabel 1.3</t>
  </si>
  <si>
    <t>Tabel 2.2</t>
  </si>
  <si>
    <t>Register</t>
  </si>
  <si>
    <t>AKTIVIALT</t>
  </si>
  <si>
    <t>INDSUM</t>
  </si>
  <si>
    <t>INDDEP</t>
  </si>
  <si>
    <t>INDAND</t>
  </si>
  <si>
    <t>VPEKSAKTSUM</t>
  </si>
  <si>
    <t>OBLDKNOT</t>
  </si>
  <si>
    <t>OBLUDLNOT</t>
  </si>
  <si>
    <t>OBLUNOT</t>
  </si>
  <si>
    <t>AKTSUM</t>
  </si>
  <si>
    <t>AKTDKNOT</t>
  </si>
  <si>
    <t>AKTUDLNOT</t>
  </si>
  <si>
    <t>AKTDKUNOT</t>
  </si>
  <si>
    <t>AKTUDLUNOT</t>
  </si>
  <si>
    <t>AKTOEV</t>
  </si>
  <si>
    <t>IFOGPMANDSUM</t>
  </si>
  <si>
    <t>IFOGPMANDDK</t>
  </si>
  <si>
    <t>IFOGPMANDUDL</t>
  </si>
  <si>
    <t>AKTIVFINDERSUM</t>
  </si>
  <si>
    <t>AKTIVFINDERNOT</t>
  </si>
  <si>
    <t>AKTIVFINDERUNOT</t>
  </si>
  <si>
    <t>AKTIVEJFIN</t>
  </si>
  <si>
    <t>AKTIVOEV</t>
  </si>
  <si>
    <t>PASSIVIALT</t>
  </si>
  <si>
    <t>LAANSUM</t>
  </si>
  <si>
    <t>LAANFTDEF</t>
  </si>
  <si>
    <t>LAANANDRE</t>
  </si>
  <si>
    <t>MEDLEMFORMUE</t>
  </si>
  <si>
    <t>PASSIVFINDERSUM</t>
  </si>
  <si>
    <t>PASSIVFINDERNOT</t>
  </si>
  <si>
    <t>PASSIVFINDERUNOT</t>
  </si>
  <si>
    <t>PASSIVOEV</t>
  </si>
  <si>
    <t>RENTEINDTAEGT</t>
  </si>
  <si>
    <t>RENTEUDGIFT</t>
  </si>
  <si>
    <t>UDBYTTER</t>
  </si>
  <si>
    <t>OBLIVAENDRING</t>
  </si>
  <si>
    <t>AKTIEVAENDRING</t>
  </si>
  <si>
    <t>PANTEBRVAENDRING</t>
  </si>
  <si>
    <t>DERIVVAENDRING</t>
  </si>
  <si>
    <t>VALUTAVAENDRING</t>
  </si>
  <si>
    <t>OEVRIGEVAENDRING</t>
  </si>
  <si>
    <t>HANDLOMKOST</t>
  </si>
  <si>
    <t>ADMOMKOST</t>
  </si>
  <si>
    <t>RESAFVIKL</t>
  </si>
  <si>
    <t>SKAT</t>
  </si>
  <si>
    <t>HONORARTILBEST</t>
  </si>
  <si>
    <t>REVHONORARREVIS</t>
  </si>
  <si>
    <t>ANDRHONORARREVIS</t>
  </si>
  <si>
    <t>LOENDIR</t>
  </si>
  <si>
    <t>LOENPERSONALE</t>
  </si>
  <si>
    <t>HUSLEJEMV</t>
  </si>
  <si>
    <t>KONTORHOLDMV</t>
  </si>
  <si>
    <t>ITOMK</t>
  </si>
  <si>
    <t>OEVROMK</t>
  </si>
  <si>
    <t>FASTADMHONORAR</t>
  </si>
  <si>
    <t>Tabel 1.1 Resultatoplysninger for investeringsforeninger</t>
  </si>
  <si>
    <t>regnper</t>
  </si>
  <si>
    <t>regnr</t>
  </si>
  <si>
    <t>afdnr</t>
  </si>
  <si>
    <t>referenceperiode</t>
  </si>
  <si>
    <t>Navne</t>
  </si>
  <si>
    <t>Danske Invest - Danmark KL</t>
  </si>
  <si>
    <t>Vælg selskab:</t>
  </si>
  <si>
    <t>ADO</t>
  </si>
  <si>
    <t>AFO</t>
  </si>
  <si>
    <t>SUMGEBYR</t>
  </si>
  <si>
    <t>OMKFORMUE</t>
  </si>
  <si>
    <t>MARKEDSOMK</t>
  </si>
  <si>
    <t>regnr fra bilag 3</t>
  </si>
  <si>
    <t>afdnr fra bilag 3</t>
  </si>
  <si>
    <t>info FT</t>
  </si>
  <si>
    <t>Investeringsforeninger: Statistisk materiale 2016</t>
  </si>
  <si>
    <t>KORTNAVN</t>
  </si>
  <si>
    <t>type</t>
  </si>
  <si>
    <t>DANMARK.</t>
  </si>
  <si>
    <t>Invest</t>
  </si>
  <si>
    <t>EUROPA.</t>
  </si>
  <si>
    <t>GLOBAL STOCKPICK. 2</t>
  </si>
  <si>
    <t>DANNEBROG</t>
  </si>
  <si>
    <t>EUROPA INDEKS BNP</t>
  </si>
  <si>
    <t>NYE MARK</t>
  </si>
  <si>
    <t>FJERNØSTE</t>
  </si>
  <si>
    <t>JAPAN</t>
  </si>
  <si>
    <t>EUROPA FOKUS</t>
  </si>
  <si>
    <t>EURO OBLI.</t>
  </si>
  <si>
    <t>TEKNOLOGI.</t>
  </si>
  <si>
    <t>ØSTEUROPA.</t>
  </si>
  <si>
    <t>USA.</t>
  </si>
  <si>
    <t>LATINAMER.</t>
  </si>
  <si>
    <t>BIOTEKNOL</t>
  </si>
  <si>
    <t>GLOBAL STOCK PIC</t>
  </si>
  <si>
    <t>GLOBAL PLUS</t>
  </si>
  <si>
    <t>GLOBALE VIRKSOM.OBL.</t>
  </si>
  <si>
    <t>DAN LA OB</t>
  </si>
  <si>
    <t>AKKUM</t>
  </si>
  <si>
    <t>GLO. STO.</t>
  </si>
  <si>
    <t>NYE MARKEDER OBL.</t>
  </si>
  <si>
    <t>KINA.</t>
  </si>
  <si>
    <t>DANSKEKORTOBLI</t>
  </si>
  <si>
    <t>EUROPA VALUT- AKK</t>
  </si>
  <si>
    <t>USA AKKUMULERENDE KL</t>
  </si>
  <si>
    <t>MIX-AKK</t>
  </si>
  <si>
    <t>MIX/SIKRI</t>
  </si>
  <si>
    <t>TYSKLAND.</t>
  </si>
  <si>
    <t>NYE MARKEDER LOK V</t>
  </si>
  <si>
    <t>NYE MA AK</t>
  </si>
  <si>
    <t>EUROPA HØJT UDBYTTE</t>
  </si>
  <si>
    <t>AFD. 52 - FONDE</t>
  </si>
  <si>
    <t>UDENLANDSKE OBL.MARK</t>
  </si>
  <si>
    <t>GLOBALINDEKS</t>
  </si>
  <si>
    <t>DANMARKINDEKS</t>
  </si>
  <si>
    <t>EUR. INDEKS</t>
  </si>
  <si>
    <t>FJERNØSTEN INDEKS</t>
  </si>
  <si>
    <t>NORDEN INDEKS</t>
  </si>
  <si>
    <t>GLOBAL INDEKS VALUTA</t>
  </si>
  <si>
    <t>GLOBAL INDEKS 2</t>
  </si>
  <si>
    <t>GLOBALE INDEKSOBL. A</t>
  </si>
  <si>
    <t>KLIMA TRENDS</t>
  </si>
  <si>
    <t>GLOB. INDEKSOBL..</t>
  </si>
  <si>
    <t>EURO FOKUS AKK KL</t>
  </si>
  <si>
    <t>MIX DEFENSIV - AKK</t>
  </si>
  <si>
    <t>MIX OFFENSIV - AKKU</t>
  </si>
  <si>
    <t>MIX OFFENSIV PLUS-AK</t>
  </si>
  <si>
    <t>EURO. HØJT UDBYTTE</t>
  </si>
  <si>
    <t>DANMARK FOKUS</t>
  </si>
  <si>
    <t>DANMARK SMALL CAP</t>
  </si>
  <si>
    <t>EUR. SMALL CAP</t>
  </si>
  <si>
    <t>NYE MARK. SMALL CAP</t>
  </si>
  <si>
    <t>NORDEN.</t>
  </si>
  <si>
    <t>ØSTEUR. KONVERGENS</t>
  </si>
  <si>
    <t>NORDISKE VIRKSOMHEDS</t>
  </si>
  <si>
    <t>HORISONT PEN 2020 AK</t>
  </si>
  <si>
    <t>HORISONT PEN 2030</t>
  </si>
  <si>
    <t>HORISONT PEN 2040</t>
  </si>
  <si>
    <t>EURO HIGH YIELD OBL.</t>
  </si>
  <si>
    <t>GLOBAL HIGH YIELD OB</t>
  </si>
  <si>
    <t>LATINAMERIKA AKK. KL</t>
  </si>
  <si>
    <t>NYE MARK. OBL.</t>
  </si>
  <si>
    <t>AFRIKA - AKKUMULEREN</t>
  </si>
  <si>
    <t>MIX OBLIGAT</t>
  </si>
  <si>
    <t>GLOB HIG YO-OBLI</t>
  </si>
  <si>
    <t>EURO INVESTM GRADE-O</t>
  </si>
  <si>
    <t>NYE MARK OBLI LO VAL</t>
  </si>
  <si>
    <t>HORISONT RENTE PLUSS</t>
  </si>
  <si>
    <t>NORSKE KORTE OBLIG</t>
  </si>
  <si>
    <t>VALUE USA</t>
  </si>
  <si>
    <t>CUMULUS VAL</t>
  </si>
  <si>
    <t>VALUE AKTIER...</t>
  </si>
  <si>
    <t>HIGH YIELD</t>
  </si>
  <si>
    <t>MELLEMLANGE OBLIGA</t>
  </si>
  <si>
    <t>KORT OBL</t>
  </si>
  <si>
    <t>LANGE OBLIGATI</t>
  </si>
  <si>
    <t>NYE OBLIGATIONSMARKE</t>
  </si>
  <si>
    <t>AFDELING 31, BOLIG</t>
  </si>
  <si>
    <t>INDEKSOBLIGATIONER..</t>
  </si>
  <si>
    <t>DANSKE AKTIER SPARIN</t>
  </si>
  <si>
    <t>VALUE EUROPA</t>
  </si>
  <si>
    <t>VALUE EMERG. MARKETS</t>
  </si>
  <si>
    <t>MOMENTUM AKTIER</t>
  </si>
  <si>
    <t>MOMENTUM AKTI. AKK.</t>
  </si>
  <si>
    <t>INVESTMENT GRADE V</t>
  </si>
  <si>
    <t>INDEX USA VALUE</t>
  </si>
  <si>
    <t>INDEX USA SMALL CAP</t>
  </si>
  <si>
    <t>INDEX EUROPA GROWTH</t>
  </si>
  <si>
    <t>INDEX EUROPA VALUE</t>
  </si>
  <si>
    <t>INDEX EUROPA SMALL C</t>
  </si>
  <si>
    <t>INDEX JAPAN GROWTH</t>
  </si>
  <si>
    <t>INDEX JAPAN VALUE</t>
  </si>
  <si>
    <t>INDEX JAPAN SMALL C</t>
  </si>
  <si>
    <t>INDEX DOW JONES SUB</t>
  </si>
  <si>
    <t>INDEX GLOBALE A MIN</t>
  </si>
  <si>
    <t>INDEX EMERGING MAR</t>
  </si>
  <si>
    <t>INDEX OMX C20 CAPPED</t>
  </si>
  <si>
    <t>INDEX USA GROWTH</t>
  </si>
  <si>
    <t>EMERGING MAR VAL VIR</t>
  </si>
  <si>
    <t>L&amp;S VERDEN</t>
  </si>
  <si>
    <t>L&amp;S DANMARK</t>
  </si>
  <si>
    <t>L&amp;S OBLIGATIONER</t>
  </si>
  <si>
    <t>L&amp;S EUROPA</t>
  </si>
  <si>
    <t>L&amp;S KORTE OBLIGATION</t>
  </si>
  <si>
    <t>L&amp;S NORDAMERIKA</t>
  </si>
  <si>
    <t>MIXOBLIGATIONER</t>
  </si>
  <si>
    <t>GLOBAL AKTIER</t>
  </si>
  <si>
    <t>DANMARK (NORDEA INV)</t>
  </si>
  <si>
    <t>EUROPA (NORDEA INV)</t>
  </si>
  <si>
    <t>JAPAN (NORDEA INV)</t>
  </si>
  <si>
    <t>GLOBALE OBLIGAT.</t>
  </si>
  <si>
    <t>MELLEMLANGE OBLI</t>
  </si>
  <si>
    <t>AKTIER II</t>
  </si>
  <si>
    <t>FJERNØSTEN (NORDEA)</t>
  </si>
  <si>
    <t>EUROPA SMALL CAP</t>
  </si>
  <si>
    <t>ØSTEUROPA (NORDEA)</t>
  </si>
  <si>
    <t>NORDIC SMALL CAP</t>
  </si>
  <si>
    <t>GLOBAL TEKNOLOGI</t>
  </si>
  <si>
    <t>AKTIER</t>
  </si>
  <si>
    <t>VIRKSOMHEDSOBLI</t>
  </si>
  <si>
    <t>VIRKSOMHEDSOBLI HØJR</t>
  </si>
  <si>
    <t>BASIS 1.</t>
  </si>
  <si>
    <t>BASIS 2 NORDEA</t>
  </si>
  <si>
    <t>BASIS 3</t>
  </si>
  <si>
    <t>HØJRENTELANDE-NORDEA</t>
  </si>
  <si>
    <t>GLOBAL VALUE</t>
  </si>
  <si>
    <t>EMERGING MARKETS</t>
  </si>
  <si>
    <t>STABIL BALANCERET</t>
  </si>
  <si>
    <t>KORTE OBLI LAGER</t>
  </si>
  <si>
    <t>STABILE AKTIER</t>
  </si>
  <si>
    <t>STABILE AKT. AKK</t>
  </si>
  <si>
    <t>AFD 47 - NORDEN</t>
  </si>
  <si>
    <t>K I N A</t>
  </si>
  <si>
    <t>INDIEN</t>
  </si>
  <si>
    <t>FONDE.</t>
  </si>
  <si>
    <t>LANG OBLI</t>
  </si>
  <si>
    <t>KLIMA&amp;MILJØ.</t>
  </si>
  <si>
    <t>KORTE OBLIGATIONER..</t>
  </si>
  <si>
    <t>VERDENS OBLIG.MARKED</t>
  </si>
  <si>
    <t>EUROPEAN HIGH YIELD</t>
  </si>
  <si>
    <t>DANSE AKTIER FOKUS</t>
  </si>
  <si>
    <t>GLOBALE AKTIE INDEKS</t>
  </si>
  <si>
    <t>BASIS 4</t>
  </si>
  <si>
    <t>VERDEN LIGEVÆGT</t>
  </si>
  <si>
    <t>INTERNATIONAL</t>
  </si>
  <si>
    <t>DANMARK..</t>
  </si>
  <si>
    <t>EUROPA..</t>
  </si>
  <si>
    <t>LATINAMERIKA.</t>
  </si>
  <si>
    <t>FJERNØSTEN..</t>
  </si>
  <si>
    <t>DANRENTE</t>
  </si>
  <si>
    <t>SYDINV HØJRENTELANDE</t>
  </si>
  <si>
    <t>USA LIGEVÆGT &amp; VALUE</t>
  </si>
  <si>
    <t>VIRKSOMHEDSOBL</t>
  </si>
  <si>
    <t>HØJLANDELANDE MIX</t>
  </si>
  <si>
    <t>BRIK</t>
  </si>
  <si>
    <t>FONDE</t>
  </si>
  <si>
    <t>HØJRENTELANDE VALUTA</t>
  </si>
  <si>
    <t>HØJRENTELANDE AKK</t>
  </si>
  <si>
    <t>BRIK AKK.</t>
  </si>
  <si>
    <t>HØJRENTELANDE LO VA</t>
  </si>
  <si>
    <t>TYSKLAND</t>
  </si>
  <si>
    <t>SYDINV FJERNØST AKK</t>
  </si>
  <si>
    <t>AFRIKA &amp; MELLEMØSTEN</t>
  </si>
  <si>
    <t>SCANDI</t>
  </si>
  <si>
    <t>VIRKSOMHEDS OBL AKK</t>
  </si>
  <si>
    <t>HØJRENTE LONG/SHORT</t>
  </si>
  <si>
    <t>VIRKSOMHEDSOBLI IG</t>
  </si>
  <si>
    <t>GLOBALE EM-AKTIER</t>
  </si>
  <si>
    <t>GLOBALE EM-AKTIER AK</t>
  </si>
  <si>
    <t>JYSKE INV KORTE OBL</t>
  </si>
  <si>
    <t>JYSKE INV OBL OG AKT</t>
  </si>
  <si>
    <t>JYSKE INV GLOBAL AKT</t>
  </si>
  <si>
    <t>JYSKE INV NYE AKTIER</t>
  </si>
  <si>
    <t>JYSKE INV DANSKE AKT</t>
  </si>
  <si>
    <t>JYSKE INV LANGE OBL.</t>
  </si>
  <si>
    <t>FJERNØSTEN AKTIER</t>
  </si>
  <si>
    <t>JYSKE INV EURO AKTI</t>
  </si>
  <si>
    <t>J.I NYE OBLIGATIONSM</t>
  </si>
  <si>
    <t>JYSKE INV USA AKTIER</t>
  </si>
  <si>
    <t>FAVORIT AKTIER</t>
  </si>
  <si>
    <t>J.I FAVORIT OBLIGATI</t>
  </si>
  <si>
    <t>J.I  VIRKSOMHEDSOBLI</t>
  </si>
  <si>
    <t>KINESISKE AKTIER</t>
  </si>
  <si>
    <t>INDISKE AKTIER</t>
  </si>
  <si>
    <t>J.I NYE OBLIGATIONS</t>
  </si>
  <si>
    <t>JYSKE INV HØJT RAT V</t>
  </si>
  <si>
    <t>J.I GLOB AKTIER SPEC</t>
  </si>
  <si>
    <t>J.I PENSIONSP DÆMPET</t>
  </si>
  <si>
    <t>J.I PENSIONSP STABIL</t>
  </si>
  <si>
    <t>J.I PENSIONSPL BALAN</t>
  </si>
  <si>
    <t>J.I PENSIONSPL VÆKST</t>
  </si>
  <si>
    <t>OBLIGATIONER ENGROS</t>
  </si>
  <si>
    <t>EUR FOCUS</t>
  </si>
  <si>
    <t>GLOB</t>
  </si>
  <si>
    <t>EMERG MARKETS</t>
  </si>
  <si>
    <t>KOMMUNER 4</t>
  </si>
  <si>
    <t>KOMMUNER EUR OBL</t>
  </si>
  <si>
    <t>EURO INV. GRADE CORP</t>
  </si>
  <si>
    <t>FLEXINVEST DANSKE OB</t>
  </si>
  <si>
    <t>FLEXINVEST KORTE OBL</t>
  </si>
  <si>
    <t>FLEXINVEST UDL OB</t>
  </si>
  <si>
    <t>FLEXINVEST AKTIER</t>
  </si>
  <si>
    <t>EUR LOW VOL - A</t>
  </si>
  <si>
    <t>USA LOW VOL - A</t>
  </si>
  <si>
    <t>ON. DA. OBLIGATI IN.</t>
  </si>
  <si>
    <t>ON.GLO.IN.</t>
  </si>
  <si>
    <t>AKTIER.</t>
  </si>
  <si>
    <t>FLEXSINVEST FONDE</t>
  </si>
  <si>
    <t>FLEXINVEST LANGE OBL</t>
  </si>
  <si>
    <t>DANSKE SELECT USA</t>
  </si>
  <si>
    <t>GLOBAL EQUIT ALLOCAT</t>
  </si>
  <si>
    <t>GLOBAL RESTRICTED</t>
  </si>
  <si>
    <t>GLOBAL ESG ACCUMULAT</t>
  </si>
  <si>
    <t>FX</t>
  </si>
  <si>
    <t>ALMENBOLIG MELLEMLAN</t>
  </si>
  <si>
    <t>DANSKE OBLI ALLOKERI</t>
  </si>
  <si>
    <t>PP PEN AKRIEALLOKERI</t>
  </si>
  <si>
    <t>DANSKE OBL ALLOK</t>
  </si>
  <si>
    <t>GLOBAL EQUUITY SOL</t>
  </si>
  <si>
    <t>US HIGH YIELD BONDS</t>
  </si>
  <si>
    <t>US HIGH YIELD B</t>
  </si>
  <si>
    <t>NORDEA INV ENG OBLIG</t>
  </si>
  <si>
    <t>GLOB HI YIE</t>
  </si>
  <si>
    <t>EMER MARK BON</t>
  </si>
  <si>
    <t>ABS. RETURN EQUITIES</t>
  </si>
  <si>
    <t>INTERNATIONALE AKTIE</t>
  </si>
  <si>
    <t>NORDEA INV ENG ARE</t>
  </si>
  <si>
    <t>INTERNAT. AKTIER</t>
  </si>
  <si>
    <t>EUROPÆISKE AKT</t>
  </si>
  <si>
    <t>ABSOLUTE RETURN EQU</t>
  </si>
  <si>
    <t>KORTE OBLIGAT</t>
  </si>
  <si>
    <t>MELLEM OBL.</t>
  </si>
  <si>
    <t>EURO INV GRADE</t>
  </si>
  <si>
    <t>CORPORATE BONDS.</t>
  </si>
  <si>
    <t>CARNEGIE WW GLOB AKT</t>
  </si>
  <si>
    <t>CARNEGIE WW DK AKTIE</t>
  </si>
  <si>
    <t>CARNEGIE ØSTEUROP</t>
  </si>
  <si>
    <t>CARNEGIE WW EUROPA</t>
  </si>
  <si>
    <t>AFDELING ASIEN</t>
  </si>
  <si>
    <t>GLOBAL. AKT. SRI-AK</t>
  </si>
  <si>
    <t>VERDEN</t>
  </si>
  <si>
    <t>EUROPA</t>
  </si>
  <si>
    <t>DANMARK</t>
  </si>
  <si>
    <t>FJERNOSTEN</t>
  </si>
  <si>
    <t>KINA</t>
  </si>
  <si>
    <t>HØJRENTELAND</t>
  </si>
  <si>
    <t>DANSKE OBL.</t>
  </si>
  <si>
    <t>NORDEN</t>
  </si>
  <si>
    <t>MIDTINV LATINAMR</t>
  </si>
  <si>
    <t>NORDAMERIKA</t>
  </si>
  <si>
    <t>VIRKSOMHEDSOBLIGATIO</t>
  </si>
  <si>
    <t>BRITISH BONDS</t>
  </si>
  <si>
    <t>J I GLOBAL EQUITIES</t>
  </si>
  <si>
    <t>EMERG. MARKET EQUIT.</t>
  </si>
  <si>
    <t>DANISH BONDS</t>
  </si>
  <si>
    <t>SWEDISH BONDS</t>
  </si>
  <si>
    <t>INCOME STRATEGY</t>
  </si>
  <si>
    <t>DOLLAR BONDS</t>
  </si>
  <si>
    <t>EUROPEAN BONDS</t>
  </si>
  <si>
    <t>EMERG. MARKET BONDS</t>
  </si>
  <si>
    <t>GERMAN EQUITIES</t>
  </si>
  <si>
    <t>DANISH EQUITIES</t>
  </si>
  <si>
    <t>EUROPEAN EQUITIES</t>
  </si>
  <si>
    <t>FAR EASTERN EQUITIES</t>
  </si>
  <si>
    <t>US EQUITIES</t>
  </si>
  <si>
    <t>EMERG. MARK. BON(EU)</t>
  </si>
  <si>
    <t>STABLE STRATEGY</t>
  </si>
  <si>
    <t>BALANCED STRATEGY</t>
  </si>
  <si>
    <t>GROWTH STRATEGY</t>
  </si>
  <si>
    <t>AGGRESSIVE STRATEGY</t>
  </si>
  <si>
    <t>HIGH YIELD COR. BOND</t>
  </si>
  <si>
    <t>CHINESE EQUITIES</t>
  </si>
  <si>
    <t>INDIAN EQUITIES</t>
  </si>
  <si>
    <t>DYNAMIC STRATEGY</t>
  </si>
  <si>
    <t>EMERG. LOCAL MARK BO</t>
  </si>
  <si>
    <t>BALANCED STRAT.(NOK)</t>
  </si>
  <si>
    <t>FAVOURITE BONDS</t>
  </si>
  <si>
    <t>HIGH GRADE COR. BOND</t>
  </si>
  <si>
    <t>BALANCED STRAT.(GPB)</t>
  </si>
  <si>
    <t>AB RUSLAND</t>
  </si>
  <si>
    <t>AB HIGH YIELD OBL.</t>
  </si>
  <si>
    <t>PENSIONPLANNER 3</t>
  </si>
  <si>
    <t>PENSIONPLANNER5</t>
  </si>
  <si>
    <t>PENSIONPLANNER 6</t>
  </si>
  <si>
    <t>PENSIONPLANNER7</t>
  </si>
  <si>
    <t>AKTIER, DANSKE</t>
  </si>
  <si>
    <t>ALM.BRAND INVEST OBL</t>
  </si>
  <si>
    <t>NORDISKE AKTIER.</t>
  </si>
  <si>
    <t>ALM.BRAND INVEST, EU</t>
  </si>
  <si>
    <t>ALM BRAND INV GLOBAL</t>
  </si>
  <si>
    <t>ALM. BRAND INVEST MI</t>
  </si>
  <si>
    <t>AKTIER 0-100</t>
  </si>
  <si>
    <t>ALM BRA INV KORT OBL</t>
  </si>
  <si>
    <t>VALUEINV DK GLOBAL</t>
  </si>
  <si>
    <t>VALUEINV DK JAPAN</t>
  </si>
  <si>
    <t>VALUEINV DK BLUE CHI</t>
  </si>
  <si>
    <t>VALUEINV GLOBAL AKK</t>
  </si>
  <si>
    <t>EUR HØJT UDBYTTE</t>
  </si>
  <si>
    <t>MELLEMLANGE OBLIGATI</t>
  </si>
  <si>
    <t>.DANSKE AKTIER.</t>
  </si>
  <si>
    <t>INVESTERINGSPL. KORT</t>
  </si>
  <si>
    <t>AFD 12 - INV. MELLEM</t>
  </si>
  <si>
    <t>INV. PLEJE LANG</t>
  </si>
  <si>
    <t>LANGE OBLIGATI.</t>
  </si>
  <si>
    <t>DANSKE AKTIER AKK</t>
  </si>
  <si>
    <t>PENGEMARKED</t>
  </si>
  <si>
    <t>NORDISKE AKTIER -</t>
  </si>
  <si>
    <t>AFD. 18 KREDITOBL</t>
  </si>
  <si>
    <t>EUROPA INDEX</t>
  </si>
  <si>
    <t>EUROPA SMALL CAP.</t>
  </si>
  <si>
    <t>JAPAN HYBRID (DIAM)</t>
  </si>
  <si>
    <t>EMERGING MARKET BOND</t>
  </si>
  <si>
    <t>NORDAMERIKA INDEKS</t>
  </si>
  <si>
    <t>HIGH YIELD BONDS (MU</t>
  </si>
  <si>
    <t>US HIGH YOELD BON (C</t>
  </si>
  <si>
    <t>INV DEXIA DK SMALL</t>
  </si>
  <si>
    <t>AL INV UDLA AKT ETIS</t>
  </si>
  <si>
    <t>NORDEA INV BOLIG - 2</t>
  </si>
  <si>
    <t>NYKREDIT INV KORTE</t>
  </si>
  <si>
    <t>NYKREDIT INV MELLEM</t>
  </si>
  <si>
    <t>NI GLOBALE AKTIER</t>
  </si>
  <si>
    <t>DANSKE AKTIER..</t>
  </si>
  <si>
    <t>KORTE OBL.(PENS.)</t>
  </si>
  <si>
    <t>LANGE OBL</t>
  </si>
  <si>
    <t>AFD. KORT OBL. AK</t>
  </si>
  <si>
    <t>AFD LA OBL AKK</t>
  </si>
  <si>
    <t>AFD DA AKT AKK</t>
  </si>
  <si>
    <t>GLOBALE SRI AKTIER</t>
  </si>
  <si>
    <t>KLIMA&amp;MILJØ</t>
  </si>
  <si>
    <t>GLOBALE FOKUSAKTIER</t>
  </si>
  <si>
    <t>TAKTISK ALLOKERING.</t>
  </si>
  <si>
    <t>EUROPÆISKE VIRKSOMHE</t>
  </si>
  <si>
    <t>NORDEA INV KOM I</t>
  </si>
  <si>
    <t>NORDEA INV KOM II</t>
  </si>
  <si>
    <t>SELECTION</t>
  </si>
  <si>
    <t>EURO HIGH YIELD</t>
  </si>
  <si>
    <t>NORDIC ALPHA</t>
  </si>
  <si>
    <t>US HIGH YIELD</t>
  </si>
  <si>
    <t>AFD DANSKE AKTIER</t>
  </si>
  <si>
    <t>EMERGING MARKETS AKT</t>
  </si>
  <si>
    <t>EMERGING MARK. DEBT</t>
  </si>
  <si>
    <t>CLASSICS</t>
  </si>
  <si>
    <t>AL INVEST OBL.PLEJE</t>
  </si>
  <si>
    <t>STOCK PICK</t>
  </si>
  <si>
    <t>INDEKS GLOBAL</t>
  </si>
  <si>
    <t>BANKINV I UDENL OBL</t>
  </si>
  <si>
    <t>BANKIN KORTE DAN OBL</t>
  </si>
  <si>
    <t>BANKINV I HØJRENTELA</t>
  </si>
  <si>
    <t>BANKINV I ASIEN</t>
  </si>
  <si>
    <t>DANMARK - BANKINV I</t>
  </si>
  <si>
    <t>NEW EMERG MARKETS AK</t>
  </si>
  <si>
    <t>KORTE DK OBL.</t>
  </si>
  <si>
    <t>HØJT UDBYTTE AKTIER</t>
  </si>
  <si>
    <t>BANKINVEST/LANGE DAN</t>
  </si>
  <si>
    <t>VIRKSOMHEDSOBL. ETIK</t>
  </si>
  <si>
    <t>HØJRENTELANDE LOKAL</t>
  </si>
  <si>
    <t>HØJRENTELANDE AKK.</t>
  </si>
  <si>
    <t>BI GLOBALT FORBRUG</t>
  </si>
  <si>
    <t>BASIS</t>
  </si>
  <si>
    <t>PENSION BASIS</t>
  </si>
  <si>
    <t>BASIS ETIK (SRI)</t>
  </si>
  <si>
    <t>VIRKSOMHEDSOBL.</t>
  </si>
  <si>
    <t>VIRKSOMHEDSOBL. AKK.</t>
  </si>
  <si>
    <t>BI GLOBA. INDEKSOBL.</t>
  </si>
  <si>
    <t>VIRKSOMHEDSOB HIGH Y</t>
  </si>
  <si>
    <t>NIELSEN GLOBAL VALUE</t>
  </si>
  <si>
    <t>NI ENG EUROKREDIT</t>
  </si>
  <si>
    <t>NI ENG VÆKSTLANDE</t>
  </si>
  <si>
    <t>NI ENG HØJRENTE EURO</t>
  </si>
  <si>
    <t>LANGEOBLIGATPENSION</t>
  </si>
  <si>
    <t>GLOBAL OPPORTUNITIES</t>
  </si>
  <si>
    <t>DANSKE AKTIER - UNIT</t>
  </si>
  <si>
    <t>GLOBAL INDEKSOBLI</t>
  </si>
  <si>
    <t>LPI AKTIER GLOBALE</t>
  </si>
  <si>
    <t>LPI AKTIER USA</t>
  </si>
  <si>
    <t>LPI AKTIER EUROPA</t>
  </si>
  <si>
    <t>LPI AKTIER ASIEN</t>
  </si>
  <si>
    <t>LPI AKTIER GLOBALE V</t>
  </si>
  <si>
    <t>LPI AKTIER EUROPA IV</t>
  </si>
  <si>
    <t>LPI AKTIER USA IV</t>
  </si>
  <si>
    <t>LPI HIGH YIELD GLOB</t>
  </si>
  <si>
    <t>LPI OBL. EUROPA</t>
  </si>
  <si>
    <t>LPI INDEKSOBL</t>
  </si>
  <si>
    <t>LPI OBL. EURO KORT</t>
  </si>
  <si>
    <t>LPI AKTIER DANMARK .</t>
  </si>
  <si>
    <t>LPIAKTIEREMERGINGMAR</t>
  </si>
  <si>
    <t>OBL. HIGH YIELD GLOB</t>
  </si>
  <si>
    <t>LPI OBLIGATIONER INV</t>
  </si>
  <si>
    <t>LPI OBLI INV GRA GLO</t>
  </si>
  <si>
    <t>OPTIM VERDENSIN MODE</t>
  </si>
  <si>
    <t>BALAN. RISK ALLOCATI</t>
  </si>
  <si>
    <t>DEMETRA</t>
  </si>
  <si>
    <t>OPTIMAL STABIL</t>
  </si>
  <si>
    <t>OPTIMAL LIVSCYKLUS</t>
  </si>
  <si>
    <t>INV. LD INVEST-PENS</t>
  </si>
  <si>
    <t>OBLIGATIONER..</t>
  </si>
  <si>
    <t>INV. LD INVEST-DAOB</t>
  </si>
  <si>
    <t>INV. LD INVEST-DAAK</t>
  </si>
  <si>
    <t>INV. LD INVEST-AKTIE</t>
  </si>
  <si>
    <t>INV. LD INVEST-VAL 6</t>
  </si>
  <si>
    <t>INV. LD INVEST-KONT</t>
  </si>
  <si>
    <t>GLOBAL SUNDHED</t>
  </si>
  <si>
    <t>MAKRO</t>
  </si>
  <si>
    <t>USA..</t>
  </si>
  <si>
    <t>EUROPA....</t>
  </si>
  <si>
    <t>EUR AKK</t>
  </si>
  <si>
    <t>JAPAN..</t>
  </si>
  <si>
    <t>JAP AKK...</t>
  </si>
  <si>
    <t>USA AKK</t>
  </si>
  <si>
    <t>NYE OBLIMARKEDER LOK</t>
  </si>
  <si>
    <t>NYE OBMARK LOK AKK</t>
  </si>
  <si>
    <t>NYE AKTI MARKEDER</t>
  </si>
  <si>
    <t>NYE AKTIEMARKED AKK.</t>
  </si>
  <si>
    <t>GLOBALE AKTIER...</t>
  </si>
  <si>
    <t>GLOBALE AKTIER AKK..</t>
  </si>
  <si>
    <t>INV SMALLC DK</t>
  </si>
  <si>
    <t>VALUE AKTIER</t>
  </si>
  <si>
    <t>GLOBALE AKTIER .</t>
  </si>
  <si>
    <t>GLOBALE OBLIGAT</t>
  </si>
  <si>
    <t>VALUE MIX AKKUMULERE</t>
  </si>
  <si>
    <t>GLOBALE AKTIER UDLOD</t>
  </si>
  <si>
    <t>KORTE OBLI.</t>
  </si>
  <si>
    <t>LANGE OBL.</t>
  </si>
  <si>
    <t>VERDENS OBL. MARKED.</t>
  </si>
  <si>
    <t>IF NIP AKTIER</t>
  </si>
  <si>
    <t>EMRG. MARK. OG ASIEN</t>
  </si>
  <si>
    <t>PBPM GLOBAL A FOKUS</t>
  </si>
  <si>
    <t>PBPM GLOBALE A STRA</t>
  </si>
  <si>
    <t>PBPM DANSKE OBL KL</t>
  </si>
  <si>
    <t>PBPM OBLIGA KL</t>
  </si>
  <si>
    <t>PBPM BALANCE KL</t>
  </si>
  <si>
    <t>SI OBLIGATIONER</t>
  </si>
  <si>
    <t>SI AKTIER</t>
  </si>
  <si>
    <t>DYNAMISK AKTIVAALL.</t>
  </si>
  <si>
    <t>SEB GLO EMER MARK</t>
  </si>
  <si>
    <t>SEB EMER MARK FX BAS</t>
  </si>
  <si>
    <t>SIRIUS BALANCE</t>
  </si>
  <si>
    <t>SK INVEST FAR EAST E</t>
  </si>
  <si>
    <t>KOPENHAGEN FUR</t>
  </si>
  <si>
    <t>DANSKE AKTIE</t>
  </si>
  <si>
    <t>GLOBALE AKTIE</t>
  </si>
  <si>
    <t>KREDITOBLIGATIONER</t>
  </si>
  <si>
    <t>BALANCE</t>
  </si>
  <si>
    <t>7 HØJT UDBYTTE</t>
  </si>
  <si>
    <t>GLOBALE AKTIER AK.</t>
  </si>
  <si>
    <t>FORBRUGSAKTIER - AK</t>
  </si>
  <si>
    <t>FORMUEPLEJE OPT</t>
  </si>
  <si>
    <t>LIMITTELLUS - 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</si>
</sst>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rgb="FF990000"/>
      <name val="Constantia"/>
      <family val="1"/>
    </font>
    <font>
      <b/>
      <sz val="24"/>
      <color rgb="FF990000"/>
      <name val="Constantia"/>
      <family val="1"/>
    </font>
    <font>
      <b/>
      <sz val="12"/>
      <color theme="4"/>
      <name val="Constantia"/>
      <family val="1"/>
    </font>
    <font>
      <b/>
      <sz val="16"/>
      <color rgb="FF990000"/>
      <name val="Constantia"/>
      <family val="1"/>
    </font>
    <font>
      <sz val="10"/>
      <name val="Constantia"/>
      <family val="1"/>
    </font>
    <font>
      <sz val="12"/>
      <name val="Constantia"/>
      <family val="1"/>
    </font>
    <font>
      <u/>
      <sz val="10"/>
      <color theme="10"/>
      <name val="Arial"/>
      <family val="2"/>
    </font>
    <font>
      <sz val="11"/>
      <name val="Constantia"/>
      <family val="1"/>
    </font>
    <font>
      <sz val="8"/>
      <color theme="4"/>
      <name val="Wingdings"/>
      <charset val="2"/>
    </font>
    <font>
      <sz val="10.5"/>
      <color theme="1"/>
      <name val="Arial"/>
      <family val="2"/>
    </font>
    <font>
      <sz val="10"/>
      <color theme="10"/>
      <name val="Constantia"/>
      <family val="1"/>
    </font>
    <font>
      <u/>
      <sz val="10"/>
      <color theme="4"/>
      <name val="Arial"/>
      <family val="2"/>
    </font>
    <font>
      <sz val="10"/>
      <name val="Arial"/>
      <family val="2"/>
    </font>
    <font>
      <sz val="8"/>
      <name val="Verdana"/>
      <family val="2"/>
    </font>
    <font>
      <b/>
      <sz val="13"/>
      <name val="Verdana"/>
      <family val="2"/>
    </font>
    <font>
      <i/>
      <sz val="8"/>
      <name val="Verdana"/>
      <family val="2"/>
    </font>
    <font>
      <sz val="8"/>
      <color theme="1"/>
      <name val="Verdana"/>
      <family val="2"/>
    </font>
    <font>
      <b/>
      <sz val="8"/>
      <name val="Verdana"/>
      <family val="2"/>
    </font>
    <font>
      <b/>
      <sz val="8"/>
      <color theme="1"/>
      <name val="Verdana"/>
      <family val="2"/>
    </font>
    <font>
      <sz val="12"/>
      <color indexed="8"/>
      <name val="Arial"/>
      <family val="2"/>
    </font>
    <font>
      <i/>
      <sz val="10"/>
      <name val="Arial"/>
      <family val="2"/>
    </font>
    <font>
      <b/>
      <sz val="14"/>
      <color rgb="FF990000"/>
      <name val="Constantia"/>
      <family val="1"/>
    </font>
    <font>
      <sz val="11"/>
      <name val="Times New Roman"/>
      <family val="1"/>
    </font>
    <font>
      <b/>
      <sz val="11"/>
      <name val="Constantia"/>
      <family val="1"/>
    </font>
    <font>
      <b/>
      <sz val="12"/>
      <name val="Constantia"/>
      <family val="1"/>
    </font>
    <font>
      <sz val="10"/>
      <color theme="0"/>
      <name val="Constantia"/>
      <family val="1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8"/>
      <color theme="4"/>
      <name val="Calibri"/>
      <family val="2"/>
      <scheme val="minor"/>
    </font>
    <font>
      <sz val="11"/>
      <name val="Calibri"/>
      <family val="2"/>
      <scheme val="minor"/>
    </font>
    <font>
      <sz val="10.5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4"/>
      <name val="Calibri"/>
      <family val="2"/>
      <scheme val="minor"/>
    </font>
    <font>
      <sz val="10"/>
      <color theme="1"/>
      <name val="Constanti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63"/>
        <bgColor indexed="8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/>
      <diagonal/>
    </border>
  </borders>
  <cellStyleXfs count="4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22" fillId="6" borderId="0" applyNumberFormat="0" applyBorder="0"/>
  </cellStyleXfs>
  <cellXfs count="122">
    <xf numFmtId="0" fontId="0" fillId="0" borderId="0" xfId="0"/>
    <xf numFmtId="0" fontId="0" fillId="0" borderId="0" xfId="0" applyFill="1"/>
    <xf numFmtId="0" fontId="5" fillId="0" borderId="0" xfId="0" applyFont="1" applyFill="1" applyAlignment="1">
      <alignment wrapText="1"/>
    </xf>
    <xf numFmtId="0" fontId="8" fillId="0" borderId="0" xfId="0" applyFont="1" applyFill="1"/>
    <xf numFmtId="0" fontId="7" fillId="0" borderId="0" xfId="0" applyFont="1" applyFill="1"/>
    <xf numFmtId="0" fontId="10" fillId="0" borderId="0" xfId="1" applyFont="1" applyFill="1" applyAlignment="1" applyProtection="1"/>
    <xf numFmtId="0" fontId="11" fillId="0" borderId="0" xfId="0" applyFont="1" applyFill="1" applyAlignment="1">
      <alignment vertical="center"/>
    </xf>
    <xf numFmtId="0" fontId="12" fillId="0" borderId="0" xfId="1" applyFont="1" applyFill="1" applyAlignment="1" applyProtection="1"/>
    <xf numFmtId="0" fontId="10" fillId="0" borderId="0" xfId="0" applyFont="1" applyFill="1"/>
    <xf numFmtId="0" fontId="13" fillId="0" borderId="0" xfId="1" applyFont="1" applyFill="1" applyAlignment="1" applyProtection="1"/>
    <xf numFmtId="0" fontId="5" fillId="0" borderId="0" xfId="0" applyFont="1" applyFill="1"/>
    <xf numFmtId="0" fontId="0" fillId="3" borderId="0" xfId="0" applyFill="1"/>
    <xf numFmtId="0" fontId="14" fillId="0" borderId="0" xfId="1" applyFont="1" applyFill="1" applyBorder="1" applyAlignment="1" applyProtection="1"/>
    <xf numFmtId="0" fontId="15" fillId="0" borderId="0" xfId="2" applyFill="1"/>
    <xf numFmtId="0" fontId="15" fillId="0" borderId="0" xfId="2"/>
    <xf numFmtId="3" fontId="16" fillId="0" borderId="0" xfId="2" applyNumberFormat="1" applyFont="1" applyAlignment="1">
      <alignment wrapText="1"/>
    </xf>
    <xf numFmtId="3" fontId="20" fillId="0" borderId="0" xfId="2" applyNumberFormat="1" applyFont="1" applyAlignment="1">
      <alignment wrapText="1"/>
    </xf>
    <xf numFmtId="0" fontId="3" fillId="0" borderId="0" xfId="0" applyFont="1" applyFill="1" applyBorder="1"/>
    <xf numFmtId="0" fontId="4" fillId="0" borderId="0" xfId="0" applyFont="1" applyFill="1" applyBorder="1"/>
    <xf numFmtId="3" fontId="18" fillId="3" borderId="2" xfId="2" applyNumberFormat="1" applyFont="1" applyFill="1" applyBorder="1" applyAlignment="1">
      <alignment wrapText="1"/>
    </xf>
    <xf numFmtId="3" fontId="16" fillId="3" borderId="2" xfId="2" applyNumberFormat="1" applyFont="1" applyFill="1" applyBorder="1" applyAlignment="1">
      <alignment horizontal="center" vertical="center" wrapText="1"/>
    </xf>
    <xf numFmtId="3" fontId="16" fillId="3" borderId="2" xfId="2" applyNumberFormat="1" applyFont="1" applyFill="1" applyBorder="1" applyAlignment="1">
      <alignment wrapText="1"/>
    </xf>
    <xf numFmtId="3" fontId="16" fillId="3" borderId="2" xfId="2" applyNumberFormat="1" applyFont="1" applyFill="1" applyBorder="1" applyAlignment="1">
      <alignment horizontal="left" wrapText="1" indent="1"/>
    </xf>
    <xf numFmtId="3" fontId="20" fillId="3" borderId="2" xfId="2" applyNumberFormat="1" applyFont="1" applyFill="1" applyBorder="1" applyAlignment="1">
      <alignment horizontal="left" wrapText="1" indent="1"/>
    </xf>
    <xf numFmtId="3" fontId="21" fillId="0" borderId="2" xfId="2" applyNumberFormat="1" applyFont="1" applyBorder="1" applyAlignment="1">
      <alignment wrapText="1"/>
    </xf>
    <xf numFmtId="3" fontId="20" fillId="3" borderId="2" xfId="2" applyNumberFormat="1" applyFont="1" applyFill="1" applyBorder="1" applyAlignment="1">
      <alignment wrapText="1"/>
    </xf>
    <xf numFmtId="3" fontId="20" fillId="0" borderId="2" xfId="2" applyNumberFormat="1" applyFont="1" applyBorder="1" applyAlignment="1">
      <alignment wrapText="1"/>
    </xf>
    <xf numFmtId="0" fontId="9" fillId="0" borderId="0" xfId="1" applyFill="1" applyBorder="1" applyAlignment="1" applyProtection="1"/>
    <xf numFmtId="0" fontId="6" fillId="0" borderId="0" xfId="2" applyNumberFormat="1" applyFont="1" applyAlignment="1">
      <alignment vertical="center" wrapText="1"/>
    </xf>
    <xf numFmtId="3" fontId="19" fillId="0" borderId="2" xfId="0" applyNumberFormat="1" applyFont="1" applyBorder="1"/>
    <xf numFmtId="3" fontId="21" fillId="0" borderId="2" xfId="0" applyNumberFormat="1" applyFont="1" applyBorder="1"/>
    <xf numFmtId="0" fontId="19" fillId="3" borderId="2" xfId="0" applyFont="1" applyFill="1" applyBorder="1"/>
    <xf numFmtId="3" fontId="16" fillId="3" borderId="2" xfId="2" applyNumberFormat="1" applyFont="1" applyFill="1" applyBorder="1" applyAlignment="1">
      <alignment vertical="center" wrapText="1"/>
    </xf>
    <xf numFmtId="0" fontId="2" fillId="0" borderId="0" xfId="0" applyFont="1"/>
    <xf numFmtId="0" fontId="14" fillId="0" borderId="0" xfId="1" applyFont="1" applyFill="1" applyBorder="1" applyAlignment="1" applyProtection="1">
      <alignment horizontal="left"/>
    </xf>
    <xf numFmtId="3" fontId="16" fillId="3" borderId="3" xfId="2" applyNumberFormat="1" applyFont="1" applyFill="1" applyBorder="1" applyAlignment="1">
      <alignment wrapText="1"/>
    </xf>
    <xf numFmtId="3" fontId="16" fillId="0" borderId="3" xfId="2" applyNumberFormat="1" applyFont="1" applyBorder="1" applyAlignment="1">
      <alignment wrapText="1"/>
    </xf>
    <xf numFmtId="3" fontId="20" fillId="3" borderId="3" xfId="2" applyNumberFormat="1" applyFont="1" applyFill="1" applyBorder="1" applyAlignment="1">
      <alignment wrapText="1"/>
    </xf>
    <xf numFmtId="3" fontId="20" fillId="0" borderId="3" xfId="2" applyNumberFormat="1" applyFont="1" applyBorder="1" applyAlignment="1">
      <alignment wrapText="1"/>
    </xf>
    <xf numFmtId="0" fontId="14" fillId="2" borderId="0" xfId="1" applyFont="1" applyFill="1" applyBorder="1" applyAlignment="1" applyProtection="1"/>
    <xf numFmtId="0" fontId="0" fillId="0" borderId="0" xfId="0" applyFill="1" applyBorder="1"/>
    <xf numFmtId="0" fontId="23" fillId="0" borderId="3" xfId="1" applyFont="1" applyFill="1" applyBorder="1" applyAlignment="1" applyProtection="1">
      <alignment horizontal="left"/>
    </xf>
    <xf numFmtId="0" fontId="26" fillId="2" borderId="0" xfId="0" applyFont="1" applyFill="1" applyBorder="1"/>
    <xf numFmtId="0" fontId="7" fillId="2" borderId="0" xfId="0" applyFont="1" applyFill="1" applyBorder="1"/>
    <xf numFmtId="0" fontId="10" fillId="2" borderId="0" xfId="0" applyFont="1" applyFill="1" applyBorder="1"/>
    <xf numFmtId="0" fontId="28" fillId="2" borderId="0" xfId="0" applyFont="1" applyFill="1" applyBorder="1"/>
    <xf numFmtId="0" fontId="0" fillId="3" borderId="0" xfId="0" applyFont="1" applyFill="1"/>
    <xf numFmtId="0" fontId="29" fillId="3" borderId="0" xfId="0" applyFont="1" applyFill="1"/>
    <xf numFmtId="0" fontId="30" fillId="3" borderId="0" xfId="0" applyFont="1" applyFill="1"/>
    <xf numFmtId="0" fontId="31" fillId="3" borderId="0" xfId="0" applyFont="1" applyFill="1" applyAlignment="1">
      <alignment vertical="center"/>
    </xf>
    <xf numFmtId="0" fontId="32" fillId="3" borderId="0" xfId="0" applyFont="1" applyFill="1"/>
    <xf numFmtId="0" fontId="33" fillId="3" borderId="0" xfId="1" applyFont="1" applyFill="1" applyAlignment="1" applyProtection="1"/>
    <xf numFmtId="0" fontId="34" fillId="3" borderId="0" xfId="1" applyFont="1" applyFill="1" applyAlignment="1" applyProtection="1"/>
    <xf numFmtId="0" fontId="0" fillId="3" borderId="0" xfId="1" applyFont="1" applyFill="1" applyAlignment="1" applyProtection="1"/>
    <xf numFmtId="0" fontId="1" fillId="3" borderId="0" xfId="0" applyFont="1" applyFill="1"/>
    <xf numFmtId="0" fontId="11" fillId="3" borderId="0" xfId="0" applyFont="1" applyFill="1" applyAlignment="1">
      <alignment horizontal="right" vertical="center"/>
    </xf>
    <xf numFmtId="0" fontId="35" fillId="3" borderId="0" xfId="0" applyFont="1" applyFill="1"/>
    <xf numFmtId="3" fontId="19" fillId="3" borderId="2" xfId="2" applyNumberFormat="1" applyFont="1" applyFill="1" applyBorder="1" applyAlignment="1">
      <alignment wrapText="1"/>
    </xf>
    <xf numFmtId="0" fontId="0" fillId="0" borderId="0" xfId="0"/>
    <xf numFmtId="49" fontId="0" fillId="0" borderId="0" xfId="0" applyNumberFormat="1"/>
    <xf numFmtId="3" fontId="19" fillId="3" borderId="2" xfId="0" applyNumberFormat="1" applyFont="1" applyFill="1" applyBorder="1"/>
    <xf numFmtId="3" fontId="0" fillId="0" borderId="0" xfId="0" applyNumberFormat="1"/>
    <xf numFmtId="0" fontId="0" fillId="0" borderId="0" xfId="0"/>
    <xf numFmtId="0" fontId="0" fillId="5" borderId="0" xfId="0" applyNumberFormat="1" applyFill="1"/>
    <xf numFmtId="0" fontId="36" fillId="0" borderId="0" xfId="0" applyFont="1" applyBorder="1" applyAlignment="1">
      <alignment horizontal="right"/>
    </xf>
    <xf numFmtId="0" fontId="15" fillId="0" borderId="3" xfId="1" applyFont="1" applyFill="1" applyBorder="1" applyAlignment="1" applyProtection="1">
      <alignment horizontal="center" vertical="center"/>
    </xf>
    <xf numFmtId="0" fontId="15" fillId="0" borderId="3" xfId="1" applyFont="1" applyFill="1" applyBorder="1" applyAlignment="1" applyProtection="1">
      <alignment horizontal="center"/>
    </xf>
    <xf numFmtId="0" fontId="0" fillId="0" borderId="0" xfId="0"/>
    <xf numFmtId="0" fontId="0" fillId="0" borderId="0" xfId="0"/>
    <xf numFmtId="49" fontId="0" fillId="0" borderId="0" xfId="0" applyNumberFormat="1"/>
    <xf numFmtId="0" fontId="25" fillId="3" borderId="0" xfId="0" applyFont="1" applyFill="1" applyBorder="1"/>
    <xf numFmtId="0" fontId="26" fillId="3" borderId="0" xfId="0" applyFont="1" applyFill="1" applyBorder="1"/>
    <xf numFmtId="0" fontId="26" fillId="3" borderId="0" xfId="0" applyFont="1" applyFill="1" applyBorder="1" applyAlignment="1">
      <alignment horizontal="right"/>
    </xf>
    <xf numFmtId="0" fontId="27" fillId="3" borderId="0" xfId="0" applyFont="1" applyFill="1" applyBorder="1"/>
    <xf numFmtId="0" fontId="7" fillId="3" borderId="0" xfId="0" applyFont="1" applyFill="1" applyBorder="1"/>
    <xf numFmtId="164" fontId="7" fillId="3" borderId="0" xfId="0" applyNumberFormat="1" applyFont="1" applyFill="1" applyBorder="1" applyAlignment="1">
      <alignment horizontal="left"/>
    </xf>
    <xf numFmtId="0" fontId="10" fillId="3" borderId="0" xfId="0" applyFont="1" applyFill="1" applyBorder="1"/>
    <xf numFmtId="164" fontId="10" fillId="3" borderId="0" xfId="0" applyNumberFormat="1" applyFont="1" applyFill="1" applyBorder="1" applyAlignment="1">
      <alignment horizontal="left"/>
    </xf>
    <xf numFmtId="0" fontId="28" fillId="3" borderId="0" xfId="0" applyFont="1" applyFill="1" applyBorder="1"/>
    <xf numFmtId="49" fontId="0" fillId="3" borderId="0" xfId="0" applyNumberFormat="1" applyFill="1"/>
    <xf numFmtId="0" fontId="3" fillId="0" borderId="1" xfId="0" applyFont="1" applyFill="1" applyBorder="1" applyAlignment="1"/>
    <xf numFmtId="0" fontId="0" fillId="0" borderId="0" xfId="0"/>
    <xf numFmtId="0" fontId="0" fillId="0" borderId="0" xfId="0" applyNumberFormat="1"/>
    <xf numFmtId="2" fontId="0" fillId="0" borderId="0" xfId="0" applyNumberFormat="1"/>
    <xf numFmtId="49" fontId="0" fillId="0" borderId="0" xfId="0" applyNumberFormat="1"/>
    <xf numFmtId="3" fontId="18" fillId="0" borderId="4" xfId="2" applyNumberFormat="1" applyFont="1" applyFill="1" applyBorder="1" applyAlignment="1">
      <alignment horizontal="left" wrapText="1" indent="1"/>
    </xf>
    <xf numFmtId="0" fontId="0" fillId="0" borderId="10" xfId="0" applyBorder="1"/>
    <xf numFmtId="3" fontId="18" fillId="2" borderId="0" xfId="2" applyNumberFormat="1" applyFont="1" applyFill="1" applyBorder="1" applyAlignment="1">
      <alignment horizontal="left" vertical="center" wrapText="1" indent="1"/>
    </xf>
    <xf numFmtId="0" fontId="0" fillId="2" borderId="0" xfId="0" applyFill="1" applyBorder="1"/>
    <xf numFmtId="0" fontId="24" fillId="2" borderId="0" xfId="0" applyFont="1" applyFill="1" applyBorder="1" applyAlignment="1">
      <alignment horizontal="left"/>
    </xf>
    <xf numFmtId="3" fontId="18" fillId="2" borderId="0" xfId="2" applyNumberFormat="1" applyFont="1" applyFill="1" applyBorder="1" applyAlignment="1">
      <alignment horizontal="left" wrapText="1" indent="1"/>
    </xf>
    <xf numFmtId="0" fontId="6" fillId="3" borderId="0" xfId="0" applyFont="1" applyFill="1" applyAlignment="1">
      <alignment horizontal="left" wrapText="1"/>
    </xf>
    <xf numFmtId="0" fontId="3" fillId="0" borderId="1" xfId="0" applyFont="1" applyFill="1" applyBorder="1" applyAlignment="1">
      <alignment horizontal="center" wrapText="1"/>
    </xf>
    <xf numFmtId="0" fontId="6" fillId="4" borderId="5" xfId="2" applyNumberFormat="1" applyFont="1" applyFill="1" applyBorder="1" applyAlignment="1">
      <alignment horizontal="left" vertical="center" wrapText="1"/>
    </xf>
    <xf numFmtId="0" fontId="6" fillId="4" borderId="5" xfId="2" applyNumberFormat="1" applyFont="1" applyFill="1" applyBorder="1" applyAlignment="1">
      <alignment horizontal="left" vertical="center"/>
    </xf>
    <xf numFmtId="0" fontId="14" fillId="0" borderId="0" xfId="1" applyFont="1" applyFill="1" applyBorder="1" applyAlignment="1" applyProtection="1">
      <alignment horizontal="left"/>
    </xf>
    <xf numFmtId="0" fontId="6" fillId="4" borderId="0" xfId="2" applyNumberFormat="1" applyFont="1" applyFill="1" applyAlignment="1">
      <alignment horizontal="left" vertical="center" wrapText="1"/>
    </xf>
    <xf numFmtId="0" fontId="15" fillId="3" borderId="3" xfId="2" applyFill="1" applyBorder="1" applyAlignment="1">
      <alignment horizontal="center" wrapText="1"/>
    </xf>
    <xf numFmtId="3" fontId="17" fillId="3" borderId="3" xfId="2" applyNumberFormat="1" applyFont="1" applyFill="1" applyBorder="1" applyAlignment="1">
      <alignment horizontal="center"/>
    </xf>
    <xf numFmtId="0" fontId="9" fillId="0" borderId="0" xfId="1" applyFill="1" applyBorder="1" applyAlignment="1" applyProtection="1">
      <alignment horizontal="left"/>
    </xf>
    <xf numFmtId="3" fontId="16" fillId="3" borderId="4" xfId="2" applyNumberFormat="1" applyFont="1" applyFill="1" applyBorder="1" applyAlignment="1">
      <alignment horizontal="center" vertical="center" wrapText="1"/>
    </xf>
    <xf numFmtId="3" fontId="16" fillId="3" borderId="0" xfId="2" applyNumberFormat="1" applyFont="1" applyFill="1" applyBorder="1" applyAlignment="1">
      <alignment horizontal="center" vertical="center" wrapText="1"/>
    </xf>
    <xf numFmtId="3" fontId="16" fillId="3" borderId="4" xfId="2" applyNumberFormat="1" applyFont="1" applyFill="1" applyBorder="1" applyAlignment="1">
      <alignment horizontal="center" wrapText="1"/>
    </xf>
    <xf numFmtId="3" fontId="16" fillId="3" borderId="0" xfId="2" applyNumberFormat="1" applyFont="1" applyFill="1" applyBorder="1" applyAlignment="1">
      <alignment horizontal="center" wrapText="1"/>
    </xf>
    <xf numFmtId="3" fontId="19" fillId="0" borderId="2" xfId="0" applyNumberFormat="1" applyFont="1" applyBorder="1"/>
    <xf numFmtId="0" fontId="15" fillId="0" borderId="3" xfId="1" applyFont="1" applyFill="1" applyBorder="1" applyAlignment="1" applyProtection="1">
      <alignment horizontal="center" vertical="center"/>
    </xf>
    <xf numFmtId="0" fontId="23" fillId="0" borderId="6" xfId="1" applyFont="1" applyFill="1" applyBorder="1" applyAlignment="1" applyProtection="1">
      <alignment horizontal="center"/>
    </xf>
    <xf numFmtId="0" fontId="23" fillId="0" borderId="7" xfId="1" applyFont="1" applyFill="1" applyBorder="1" applyAlignment="1" applyProtection="1">
      <alignment horizontal="center"/>
    </xf>
    <xf numFmtId="0" fontId="6" fillId="4" borderId="0" xfId="3" applyFont="1" applyFill="1" applyBorder="1" applyAlignment="1">
      <alignment horizontal="left" vertical="center" wrapText="1"/>
    </xf>
    <xf numFmtId="3" fontId="18" fillId="0" borderId="2" xfId="2" applyNumberFormat="1" applyFont="1" applyBorder="1" applyAlignment="1">
      <alignment wrapText="1"/>
    </xf>
    <xf numFmtId="3" fontId="20" fillId="0" borderId="2" xfId="2" applyNumberFormat="1" applyFont="1" applyBorder="1" applyAlignment="1">
      <alignment wrapText="1"/>
    </xf>
    <xf numFmtId="3" fontId="21" fillId="0" borderId="2" xfId="2" applyNumberFormat="1" applyFont="1" applyBorder="1" applyAlignment="1">
      <alignment wrapText="1"/>
    </xf>
    <xf numFmtId="3" fontId="19" fillId="3" borderId="2" xfId="2" applyNumberFormat="1" applyFont="1" applyFill="1" applyBorder="1" applyAlignment="1">
      <alignment wrapText="1"/>
    </xf>
    <xf numFmtId="3" fontId="16" fillId="3" borderId="2" xfId="2" applyNumberFormat="1" applyFont="1" applyFill="1" applyBorder="1" applyAlignment="1">
      <alignment wrapText="1"/>
    </xf>
    <xf numFmtId="3" fontId="16" fillId="3" borderId="2" xfId="2" applyNumberFormat="1" applyFont="1" applyFill="1" applyBorder="1" applyAlignment="1">
      <alignment horizontal="center" vertical="center" wrapText="1"/>
    </xf>
    <xf numFmtId="0" fontId="19" fillId="3" borderId="2" xfId="0" applyFont="1" applyFill="1" applyBorder="1"/>
    <xf numFmtId="0" fontId="15" fillId="0" borderId="8" xfId="1" applyFont="1" applyFill="1" applyBorder="1" applyAlignment="1" applyProtection="1">
      <alignment horizontal="center" vertical="center"/>
    </xf>
    <xf numFmtId="0" fontId="15" fillId="0" borderId="9" xfId="1" applyFont="1" applyFill="1" applyBorder="1" applyAlignment="1" applyProtection="1">
      <alignment horizontal="center" vertical="center"/>
    </xf>
    <xf numFmtId="3" fontId="19" fillId="3" borderId="2" xfId="0" applyNumberFormat="1" applyFont="1" applyFill="1" applyBorder="1"/>
    <xf numFmtId="0" fontId="9" fillId="2" borderId="0" xfId="1" applyFill="1" applyBorder="1" applyAlignment="1" applyProtection="1">
      <alignment horizontal="left"/>
    </xf>
    <xf numFmtId="0" fontId="24" fillId="4" borderId="0" xfId="0" applyFont="1" applyFill="1" applyBorder="1" applyAlignment="1">
      <alignment horizontal="left"/>
    </xf>
    <xf numFmtId="3" fontId="21" fillId="0" borderId="2" xfId="0" applyNumberFormat="1" applyFont="1" applyBorder="1"/>
  </cellXfs>
  <cellStyles count="4">
    <cellStyle name="BlanketOverskrift" xfId="3"/>
    <cellStyle name="Link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381000</xdr:colOff>
      <xdr:row>0</xdr:row>
      <xdr:rowOff>38100</xdr:rowOff>
    </xdr:from>
    <xdr:to>
      <xdr:col>7</xdr:col>
      <xdr:colOff>200025</xdr:colOff>
      <xdr:row>3</xdr:row>
      <xdr:rowOff>142875</xdr:rowOff>
    </xdr:to>
    <xdr:pic>
      <xdr:nvPicPr>
        <xdr:cNvPr id="4" name="Billede 1" descr="FT-logo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5525" y="38100"/>
          <a:ext cx="16478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FT farver">
      <a:dk1>
        <a:sysClr val="windowText" lastClr="000000"/>
      </a:dk1>
      <a:lt1>
        <a:sysClr val="window" lastClr="FFFFFF"/>
      </a:lt1>
      <a:dk2>
        <a:srgbClr val="5F1A15"/>
      </a:dk2>
      <a:lt2>
        <a:srgbClr val="F0E1CD"/>
      </a:lt2>
      <a:accent1>
        <a:srgbClr val="990000"/>
      </a:accent1>
      <a:accent2>
        <a:srgbClr val="FF9933"/>
      </a:accent2>
      <a:accent3>
        <a:srgbClr val="00505F"/>
      </a:accent3>
      <a:accent4>
        <a:srgbClr val="82A0AA"/>
      </a:accent4>
      <a:accent5>
        <a:srgbClr val="1E5F32"/>
      </a:accent5>
      <a:accent6>
        <a:srgbClr val="9BD2AA"/>
      </a:accent6>
      <a:hlink>
        <a:srgbClr val="990000"/>
      </a:hlink>
      <a:folHlink>
        <a:srgbClr val="FF9933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N26"/>
  <sheetViews>
    <sheetView showGridLines="0" tabSelected="1" zoomScaleNormal="100" workbookViewId="0"/>
  </sheetViews>
  <sheetFormatPr defaultColWidth="0" defaultRowHeight="15" zeroHeight="1" x14ac:dyDescent="0.25"/>
  <cols>
    <col min="1" max="1" width="5.42578125" customWidth="1"/>
    <col min="2" max="2" width="5" customWidth="1"/>
    <col min="3" max="10" width="9.140625" customWidth="1"/>
    <col min="11" max="11" width="7.28515625" customWidth="1"/>
    <col min="12" max="12" width="10.85546875" hidden="1" customWidth="1"/>
    <col min="13" max="13" width="6.140625" customWidth="1"/>
    <col min="14" max="14" width="0" hidden="1" customWidth="1"/>
    <col min="15" max="16384" width="9.140625" hidden="1"/>
  </cols>
  <sheetData>
    <row r="1" spans="1:1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28.5" x14ac:dyDescent="0.45">
      <c r="A5" s="17"/>
      <c r="B5" s="92" t="s">
        <v>776</v>
      </c>
      <c r="C5" s="92"/>
      <c r="D5" s="92"/>
      <c r="E5" s="92"/>
      <c r="F5" s="92"/>
      <c r="G5" s="92"/>
      <c r="H5" s="92"/>
      <c r="I5" s="92"/>
      <c r="J5" s="92"/>
      <c r="K5" s="92"/>
      <c r="L5" s="80"/>
      <c r="M5" s="1"/>
      <c r="N5" s="1"/>
    </row>
    <row r="6" spans="1:14" ht="29.25" customHeight="1" x14ac:dyDescent="0.5">
      <c r="A6" s="18"/>
      <c r="B6" s="92"/>
      <c r="C6" s="92"/>
      <c r="D6" s="92"/>
      <c r="E6" s="92"/>
      <c r="F6" s="92"/>
      <c r="G6" s="92"/>
      <c r="H6" s="92"/>
      <c r="I6" s="92"/>
      <c r="J6" s="92"/>
      <c r="K6" s="92"/>
      <c r="L6" s="46"/>
      <c r="M6" s="1"/>
      <c r="N6" s="1"/>
    </row>
    <row r="7" spans="1:14" ht="21" customHeight="1" x14ac:dyDescent="0.35">
      <c r="A7" s="2"/>
      <c r="B7" s="91" t="s">
        <v>0</v>
      </c>
      <c r="C7" s="91"/>
      <c r="D7" s="91"/>
      <c r="E7" s="91"/>
      <c r="F7" s="91"/>
      <c r="G7" s="91"/>
      <c r="H7" s="91"/>
      <c r="I7" s="91"/>
      <c r="J7" s="91"/>
      <c r="K7" s="91"/>
      <c r="L7" s="91"/>
      <c r="M7" s="1"/>
      <c r="N7" s="1"/>
    </row>
    <row r="8" spans="1:14" ht="3.75" customHeight="1" x14ac:dyDescent="0.25">
      <c r="A8" s="3"/>
      <c r="B8" s="47"/>
      <c r="C8" s="50"/>
      <c r="D8" s="50"/>
      <c r="E8" s="46"/>
      <c r="F8" s="46"/>
      <c r="G8" s="46"/>
      <c r="H8" s="46"/>
      <c r="I8" s="46"/>
      <c r="J8" s="46"/>
      <c r="K8" s="46"/>
      <c r="L8" s="46"/>
      <c r="M8" s="1"/>
      <c r="N8" s="1"/>
    </row>
    <row r="9" spans="1:14" x14ac:dyDescent="0.25">
      <c r="A9" s="5"/>
      <c r="B9" s="55" t="s">
        <v>1</v>
      </c>
      <c r="C9" s="52" t="s">
        <v>5</v>
      </c>
      <c r="D9" s="56" t="s">
        <v>6</v>
      </c>
      <c r="E9" s="56"/>
      <c r="F9" s="56"/>
      <c r="G9" s="46"/>
      <c r="H9" s="46"/>
      <c r="I9" s="46"/>
      <c r="J9" s="46"/>
      <c r="K9" s="46"/>
      <c r="L9" s="46"/>
      <c r="M9" s="1"/>
      <c r="N9" s="1"/>
    </row>
    <row r="10" spans="1:14" x14ac:dyDescent="0.25">
      <c r="A10" s="5"/>
      <c r="B10" s="55" t="s">
        <v>1</v>
      </c>
      <c r="C10" s="52" t="s">
        <v>28</v>
      </c>
      <c r="D10" s="56" t="s">
        <v>29</v>
      </c>
      <c r="E10" s="56"/>
      <c r="F10" s="56"/>
      <c r="G10" s="46"/>
      <c r="H10" s="46"/>
      <c r="I10" s="46"/>
      <c r="J10" s="46"/>
      <c r="K10" s="46"/>
      <c r="L10" s="46"/>
      <c r="M10" s="1"/>
      <c r="N10" s="1"/>
    </row>
    <row r="11" spans="1:14" x14ac:dyDescent="0.25">
      <c r="A11" s="9"/>
      <c r="B11" s="55" t="s">
        <v>1</v>
      </c>
      <c r="C11" s="52" t="s">
        <v>703</v>
      </c>
      <c r="D11" s="56" t="s">
        <v>72</v>
      </c>
      <c r="E11" s="56"/>
      <c r="F11" s="56"/>
      <c r="G11" s="46"/>
      <c r="H11" s="46"/>
      <c r="I11" s="46"/>
      <c r="J11" s="46"/>
      <c r="K11" s="46"/>
      <c r="L11" s="46"/>
      <c r="M11" s="1"/>
      <c r="N11" s="1"/>
    </row>
    <row r="12" spans="1:14" x14ac:dyDescent="0.25">
      <c r="A12" s="9"/>
      <c r="B12" s="49"/>
      <c r="C12" s="53"/>
      <c r="D12" s="50"/>
      <c r="E12" s="46"/>
      <c r="F12" s="46"/>
      <c r="G12" s="46"/>
      <c r="H12" s="46"/>
      <c r="I12" s="46"/>
      <c r="J12" s="46"/>
      <c r="K12" s="46"/>
      <c r="L12" s="46"/>
      <c r="M12" s="1"/>
      <c r="N12" s="1"/>
    </row>
    <row r="13" spans="1:14" ht="21" customHeight="1" x14ac:dyDescent="0.35">
      <c r="A13" s="10"/>
      <c r="B13" s="91" t="s">
        <v>2</v>
      </c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1"/>
      <c r="N13" s="1"/>
    </row>
    <row r="14" spans="1:14" ht="2.25" customHeight="1" x14ac:dyDescent="0.25">
      <c r="A14" s="3"/>
      <c r="B14" s="47"/>
      <c r="C14" s="48"/>
      <c r="D14" s="48"/>
      <c r="E14" s="46"/>
      <c r="F14" s="46"/>
      <c r="G14" s="46"/>
      <c r="H14" s="46"/>
      <c r="I14" s="46"/>
      <c r="J14" s="46"/>
      <c r="K14" s="46"/>
      <c r="L14" s="46"/>
      <c r="M14" s="1"/>
      <c r="N14" s="1"/>
    </row>
    <row r="15" spans="1:14" x14ac:dyDescent="0.25">
      <c r="A15" s="8"/>
      <c r="B15" s="55" t="s">
        <v>1</v>
      </c>
      <c r="C15" s="52" t="s">
        <v>91</v>
      </c>
      <c r="D15" s="56" t="s">
        <v>6</v>
      </c>
      <c r="E15" s="56"/>
      <c r="F15" s="54"/>
      <c r="G15" s="46"/>
      <c r="H15" s="46"/>
      <c r="I15" s="46"/>
      <c r="J15" s="46"/>
      <c r="K15" s="46"/>
      <c r="L15" s="46"/>
      <c r="M15" s="1"/>
      <c r="N15" s="1"/>
    </row>
    <row r="16" spans="1:14" x14ac:dyDescent="0.25">
      <c r="A16" s="8"/>
      <c r="B16" s="55" t="s">
        <v>1</v>
      </c>
      <c r="C16" s="52" t="s">
        <v>704</v>
      </c>
      <c r="D16" s="56" t="s">
        <v>29</v>
      </c>
      <c r="E16" s="56"/>
      <c r="F16" s="54"/>
      <c r="G16" s="46"/>
      <c r="H16" s="46"/>
      <c r="I16" s="46"/>
      <c r="J16" s="46"/>
      <c r="K16" s="46"/>
      <c r="L16" s="46"/>
      <c r="M16" s="1"/>
      <c r="N16" s="1"/>
    </row>
    <row r="17" spans="1:14" x14ac:dyDescent="0.25">
      <c r="A17" s="4"/>
      <c r="B17" s="48"/>
      <c r="C17" s="50"/>
      <c r="D17" s="50"/>
      <c r="E17" s="54"/>
      <c r="F17" s="54"/>
      <c r="G17" s="46"/>
      <c r="H17" s="46"/>
      <c r="I17" s="46"/>
      <c r="J17" s="46"/>
      <c r="K17" s="46"/>
      <c r="L17" s="46"/>
      <c r="M17" s="1"/>
      <c r="N17" s="1"/>
    </row>
    <row r="18" spans="1:14" ht="21" customHeight="1" x14ac:dyDescent="0.35">
      <c r="A18" s="10"/>
      <c r="B18" s="91" t="s">
        <v>3</v>
      </c>
      <c r="C18" s="91"/>
      <c r="D18" s="91"/>
      <c r="E18" s="91"/>
      <c r="F18" s="91"/>
      <c r="G18" s="91"/>
      <c r="H18" s="91"/>
      <c r="I18" s="91"/>
      <c r="J18" s="91"/>
      <c r="K18" s="91"/>
      <c r="L18" s="46"/>
      <c r="M18" s="1"/>
      <c r="N18" s="1"/>
    </row>
    <row r="19" spans="1:14" ht="3.75" customHeight="1" x14ac:dyDescent="0.25">
      <c r="A19" s="3"/>
      <c r="B19" s="47"/>
      <c r="C19" s="50"/>
      <c r="D19" s="50"/>
      <c r="E19" s="46"/>
      <c r="F19" s="46"/>
      <c r="G19" s="46"/>
      <c r="H19" s="46"/>
      <c r="I19" s="46"/>
      <c r="J19" s="46"/>
      <c r="K19" s="46"/>
      <c r="L19" s="46"/>
      <c r="M19" s="1"/>
      <c r="N19" s="1"/>
    </row>
    <row r="20" spans="1:14" x14ac:dyDescent="0.25">
      <c r="A20" s="8"/>
      <c r="B20" s="55" t="s">
        <v>1</v>
      </c>
      <c r="C20" s="52" t="s">
        <v>702</v>
      </c>
      <c r="D20" s="56" t="s">
        <v>705</v>
      </c>
      <c r="E20" s="46"/>
      <c r="F20" s="46"/>
      <c r="G20" s="46"/>
      <c r="H20" s="46"/>
      <c r="I20" s="46"/>
      <c r="J20" s="46"/>
      <c r="K20" s="46"/>
      <c r="L20" s="46"/>
      <c r="M20" s="1"/>
      <c r="N20" s="1"/>
    </row>
    <row r="21" spans="1:14" x14ac:dyDescent="0.25">
      <c r="A21" s="8"/>
      <c r="B21" s="49"/>
      <c r="C21" s="51"/>
      <c r="D21" s="50"/>
      <c r="E21" s="46"/>
      <c r="F21" s="46"/>
      <c r="G21" s="46"/>
      <c r="H21" s="46"/>
      <c r="I21" s="46"/>
      <c r="J21" s="46"/>
      <c r="K21" s="46"/>
      <c r="L21" s="46"/>
      <c r="M21" s="1"/>
      <c r="N21" s="1"/>
    </row>
    <row r="22" spans="1:14" x14ac:dyDescent="0.25">
      <c r="A22" s="8"/>
      <c r="B22" s="6"/>
      <c r="C22" s="7"/>
      <c r="D22" s="8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hidden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hidden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hidden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hidden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</sheetData>
  <mergeCells count="4">
    <mergeCell ref="B7:L7"/>
    <mergeCell ref="B13:L13"/>
    <mergeCell ref="B18:K18"/>
    <mergeCell ref="B5:K6"/>
  </mergeCells>
  <hyperlinks>
    <hyperlink ref="C15" location="'Tabel 2.1'!B7" display="Tabel 2.1 Resultatoplysninger"/>
    <hyperlink ref="C16" location="'Tabel 2.2'!B7" display="Tabel 2.2 Balanceoplysninger"/>
    <hyperlink ref="C20" location="'Bilag 3'!A1" display="Bilag 3  Register"/>
    <hyperlink ref="C10" location="'Tabel 1.2'!A1" display="Tabel 1.2 Balanceoplysninger"/>
    <hyperlink ref="C9" location="'Tabel 1.1'!A1" display="Tabel 1.1 Resultatoplysninger"/>
    <hyperlink ref="C11" location="'Tabel 1.3'!A1" display="Tabel 1.3 Administrationsomkostninger"/>
  </hyperlinks>
  <pageMargins left="0.70866141732283472" right="0.19685039370078741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B1:E26"/>
  <sheetViews>
    <sheetView showGridLines="0" topLeftCell="C1" workbookViewId="0">
      <selection activeCell="C1" sqref="C1"/>
    </sheetView>
  </sheetViews>
  <sheetFormatPr defaultColWidth="0" defaultRowHeight="15" zeroHeight="1" x14ac:dyDescent="0.25"/>
  <cols>
    <col min="1" max="1" width="9.140625" hidden="1" customWidth="1"/>
    <col min="2" max="2" width="20.140625" hidden="1" customWidth="1"/>
    <col min="3" max="3" width="60.42578125" customWidth="1"/>
    <col min="4" max="4" width="21.7109375" customWidth="1"/>
    <col min="5" max="5" width="9.140625" customWidth="1"/>
    <col min="6" max="16384" width="9.140625" hidden="1"/>
  </cols>
  <sheetData>
    <row r="1" spans="2:4" x14ac:dyDescent="0.25">
      <c r="C1" s="27" t="s">
        <v>4</v>
      </c>
      <c r="D1" s="12"/>
    </row>
    <row r="2" spans="2:4" s="67" customFormat="1" x14ac:dyDescent="0.25">
      <c r="C2" s="27"/>
      <c r="D2" s="12"/>
    </row>
    <row r="3" spans="2:4" ht="44.25" customHeight="1" x14ac:dyDescent="0.25">
      <c r="C3" s="93" t="s">
        <v>760</v>
      </c>
      <c r="D3" s="93"/>
    </row>
    <row r="4" spans="2:4" ht="40.5" customHeight="1" x14ac:dyDescent="0.25">
      <c r="C4" s="19"/>
      <c r="D4" s="20" t="s">
        <v>27</v>
      </c>
    </row>
    <row r="5" spans="2:4" x14ac:dyDescent="0.25">
      <c r="C5" s="21" t="s">
        <v>7</v>
      </c>
      <c r="D5" s="21"/>
    </row>
    <row r="6" spans="2:4" x14ac:dyDescent="0.25">
      <c r="B6" s="59" t="s">
        <v>737</v>
      </c>
      <c r="C6" s="22" t="s">
        <v>8</v>
      </c>
      <c r="D6" s="29">
        <v>14278933.9087</v>
      </c>
    </row>
    <row r="7" spans="2:4" x14ac:dyDescent="0.25">
      <c r="B7" s="59" t="s">
        <v>738</v>
      </c>
      <c r="C7" s="22" t="s">
        <v>9</v>
      </c>
      <c r="D7" s="29">
        <v>62115</v>
      </c>
    </row>
    <row r="8" spans="2:4" x14ac:dyDescent="0.25">
      <c r="B8" s="59" t="s">
        <v>739</v>
      </c>
      <c r="C8" s="22" t="s">
        <v>10</v>
      </c>
      <c r="D8" s="29">
        <v>10514236.804500001</v>
      </c>
    </row>
    <row r="9" spans="2:4" x14ac:dyDescent="0.25">
      <c r="C9" s="23" t="s">
        <v>11</v>
      </c>
      <c r="D9" s="24">
        <v>24731055.713200003</v>
      </c>
    </row>
    <row r="10" spans="2:4" x14ac:dyDescent="0.25">
      <c r="C10" s="21" t="s">
        <v>12</v>
      </c>
      <c r="D10" s="57"/>
    </row>
    <row r="11" spans="2:4" x14ac:dyDescent="0.25">
      <c r="B11" s="59" t="s">
        <v>740</v>
      </c>
      <c r="C11" s="22" t="s">
        <v>13</v>
      </c>
      <c r="D11" s="29">
        <v>13346449</v>
      </c>
    </row>
    <row r="12" spans="2:4" x14ac:dyDescent="0.25">
      <c r="B12" s="59" t="s">
        <v>741</v>
      </c>
      <c r="C12" s="22" t="s">
        <v>14</v>
      </c>
      <c r="D12" s="29">
        <v>20457176.127599999</v>
      </c>
    </row>
    <row r="13" spans="2:4" x14ac:dyDescent="0.25">
      <c r="B13" s="59" t="s">
        <v>742</v>
      </c>
      <c r="C13" s="22" t="s">
        <v>15</v>
      </c>
      <c r="D13" s="29">
        <v>0</v>
      </c>
    </row>
    <row r="14" spans="2:4" x14ac:dyDescent="0.25">
      <c r="B14" s="59" t="s">
        <v>743</v>
      </c>
      <c r="C14" s="22" t="s">
        <v>16</v>
      </c>
      <c r="D14" s="29">
        <v>-4109759.2449000003</v>
      </c>
    </row>
    <row r="15" spans="2:4" x14ac:dyDescent="0.25">
      <c r="B15" s="59" t="s">
        <v>744</v>
      </c>
      <c r="C15" s="22" t="s">
        <v>17</v>
      </c>
      <c r="D15" s="29">
        <v>621734.49910000002</v>
      </c>
    </row>
    <row r="16" spans="2:4" x14ac:dyDescent="0.25">
      <c r="B16" s="59" t="s">
        <v>745</v>
      </c>
      <c r="C16" s="22" t="s">
        <v>18</v>
      </c>
      <c r="D16" s="29">
        <v>-10391.7372</v>
      </c>
    </row>
    <row r="17" spans="2:4" x14ac:dyDescent="0.25">
      <c r="B17" s="59" t="s">
        <v>746</v>
      </c>
      <c r="C17" s="22" t="s">
        <v>19</v>
      </c>
      <c r="D17" s="29">
        <v>463320.09380000003</v>
      </c>
    </row>
    <row r="18" spans="2:4" x14ac:dyDescent="0.25">
      <c r="C18" s="23" t="s">
        <v>20</v>
      </c>
      <c r="D18" s="26">
        <v>30768528.738400001</v>
      </c>
    </row>
    <row r="19" spans="2:4" x14ac:dyDescent="0.25">
      <c r="C19" s="25" t="s">
        <v>21</v>
      </c>
      <c r="D19" s="26">
        <v>55499584.4516</v>
      </c>
    </row>
    <row r="20" spans="2:4" x14ac:dyDescent="0.25">
      <c r="B20" s="59" t="s">
        <v>747</v>
      </c>
      <c r="C20" s="21" t="s">
        <v>22</v>
      </c>
      <c r="D20" s="29">
        <v>8666851.3519000001</v>
      </c>
    </row>
    <row r="21" spans="2:4" x14ac:dyDescent="0.25">
      <c r="B21" s="59" t="s">
        <v>748</v>
      </c>
      <c r="C21" s="21" t="s">
        <v>23</v>
      </c>
      <c r="D21" s="29">
        <v>0</v>
      </c>
    </row>
    <row r="22" spans="2:4" x14ac:dyDescent="0.25">
      <c r="C22" s="25" t="s">
        <v>24</v>
      </c>
      <c r="D22" s="26">
        <v>46832733.099700004</v>
      </c>
    </row>
    <row r="23" spans="2:4" x14ac:dyDescent="0.25">
      <c r="B23" t="s">
        <v>749</v>
      </c>
      <c r="C23" s="21" t="s">
        <v>25</v>
      </c>
      <c r="D23" s="29">
        <v>660491.43429999996</v>
      </c>
    </row>
    <row r="24" spans="2:4" x14ac:dyDescent="0.25">
      <c r="B24" s="59"/>
      <c r="C24" s="25" t="s">
        <v>26</v>
      </c>
      <c r="D24" s="26">
        <v>46172241.665400006</v>
      </c>
    </row>
    <row r="25" spans="2:4" x14ac:dyDescent="0.25">
      <c r="C25" s="85"/>
      <c r="D25" s="86"/>
    </row>
    <row r="26" spans="2:4" hidden="1" x14ac:dyDescent="0.25"/>
  </sheetData>
  <mergeCells count="1">
    <mergeCell ref="C3:D3"/>
  </mergeCells>
  <hyperlinks>
    <hyperlink ref="C1" location="Indhold!A1" display="Tilbage til indholdsfortegnelse"/>
  </hyperlinks>
  <pageMargins left="0.70866141732283472" right="0.19685039370078741" top="0.74803149606299213" bottom="0.74803149606299213" header="0.31496062992125984" footer="0.31496062992125984"/>
  <pageSetup paperSize="9" orientation="portrait" r:id="rId1"/>
  <headerFooter>
    <oddHeader>&amp;C&amp;G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B1:E46"/>
  <sheetViews>
    <sheetView showGridLines="0" topLeftCell="C1" workbookViewId="0">
      <selection activeCell="C1" sqref="C1"/>
    </sheetView>
  </sheetViews>
  <sheetFormatPr defaultColWidth="0" defaultRowHeight="15" zeroHeight="1" x14ac:dyDescent="0.25"/>
  <cols>
    <col min="1" max="1" width="9.140625" hidden="1" customWidth="1"/>
    <col min="2" max="2" width="8" hidden="1" customWidth="1"/>
    <col min="3" max="3" width="66.5703125" customWidth="1"/>
    <col min="4" max="4" width="16.42578125" customWidth="1"/>
    <col min="5" max="5" width="9.140625" customWidth="1"/>
    <col min="6" max="16384" width="9.140625" hidden="1"/>
  </cols>
  <sheetData>
    <row r="1" spans="2:5" x14ac:dyDescent="0.25">
      <c r="C1" s="27" t="s">
        <v>4</v>
      </c>
      <c r="D1" s="12"/>
      <c r="E1" s="12"/>
    </row>
    <row r="2" spans="2:5" s="67" customFormat="1" x14ac:dyDescent="0.25">
      <c r="C2" s="27"/>
      <c r="D2" s="12"/>
      <c r="E2" s="12"/>
    </row>
    <row r="3" spans="2:5" ht="32.25" customHeight="1" x14ac:dyDescent="0.25">
      <c r="C3" s="94" t="s">
        <v>69</v>
      </c>
      <c r="D3" s="94"/>
      <c r="E3" s="13"/>
    </row>
    <row r="4" spans="2:5" ht="36" customHeight="1" x14ac:dyDescent="0.25">
      <c r="C4" s="23" t="s">
        <v>70</v>
      </c>
      <c r="D4" s="20" t="s">
        <v>71</v>
      </c>
      <c r="E4" s="14"/>
    </row>
    <row r="5" spans="2:5" x14ac:dyDescent="0.25">
      <c r="C5" s="22" t="s">
        <v>30</v>
      </c>
      <c r="D5" s="32"/>
      <c r="E5" s="14"/>
    </row>
    <row r="6" spans="2:5" x14ac:dyDescent="0.25">
      <c r="B6" t="s">
        <v>708</v>
      </c>
      <c r="C6" s="22" t="s">
        <v>31</v>
      </c>
      <c r="D6" s="29">
        <v>16562440.128</v>
      </c>
      <c r="E6" s="14"/>
    </row>
    <row r="7" spans="2:5" x14ac:dyDescent="0.25">
      <c r="B7" s="59" t="s">
        <v>709</v>
      </c>
      <c r="C7" s="22" t="s">
        <v>32</v>
      </c>
      <c r="D7" s="29">
        <v>1879552</v>
      </c>
      <c r="E7" s="14"/>
    </row>
    <row r="8" spans="2:5" x14ac:dyDescent="0.25">
      <c r="B8" s="59" t="s">
        <v>707</v>
      </c>
      <c r="C8" s="23" t="s">
        <v>33</v>
      </c>
      <c r="D8" s="30">
        <v>18441989.127999999</v>
      </c>
      <c r="E8" s="14"/>
    </row>
    <row r="9" spans="2:5" x14ac:dyDescent="0.25">
      <c r="C9" s="22" t="s">
        <v>34</v>
      </c>
      <c r="D9" s="21"/>
      <c r="E9" s="14"/>
    </row>
    <row r="10" spans="2:5" x14ac:dyDescent="0.25">
      <c r="B10" s="59" t="s">
        <v>711</v>
      </c>
      <c r="C10" s="22" t="s">
        <v>35</v>
      </c>
      <c r="D10" s="29">
        <v>230270407</v>
      </c>
    </row>
    <row r="11" spans="2:5" x14ac:dyDescent="0.25">
      <c r="B11" s="59" t="s">
        <v>712</v>
      </c>
      <c r="C11" s="22" t="s">
        <v>36</v>
      </c>
      <c r="D11" s="29">
        <v>203353138</v>
      </c>
    </row>
    <row r="12" spans="2:5" x14ac:dyDescent="0.25">
      <c r="B12" s="59" t="s">
        <v>713</v>
      </c>
      <c r="C12" s="22" t="s">
        <v>37</v>
      </c>
      <c r="D12" s="29">
        <v>10842618</v>
      </c>
    </row>
    <row r="13" spans="2:5" x14ac:dyDescent="0.25">
      <c r="B13" s="59" t="s">
        <v>710</v>
      </c>
      <c r="C13" s="23" t="s">
        <v>38</v>
      </c>
      <c r="D13" s="30">
        <v>444466169</v>
      </c>
    </row>
    <row r="14" spans="2:5" x14ac:dyDescent="0.25">
      <c r="C14" s="22" t="s">
        <v>39</v>
      </c>
      <c r="D14" s="21"/>
    </row>
    <row r="15" spans="2:5" x14ac:dyDescent="0.25">
      <c r="B15" s="59" t="s">
        <v>715</v>
      </c>
      <c r="C15" s="22" t="s">
        <v>40</v>
      </c>
      <c r="D15" s="29">
        <v>41567958.8477</v>
      </c>
    </row>
    <row r="16" spans="2:5" x14ac:dyDescent="0.25">
      <c r="B16" s="59" t="s">
        <v>716</v>
      </c>
      <c r="C16" s="22" t="s">
        <v>41</v>
      </c>
      <c r="D16" s="29">
        <v>315722554.33649999</v>
      </c>
    </row>
    <row r="17" spans="2:4" x14ac:dyDescent="0.25">
      <c r="B17" s="59" t="s">
        <v>717</v>
      </c>
      <c r="C17" s="22" t="s">
        <v>42</v>
      </c>
      <c r="D17" s="29">
        <v>120307</v>
      </c>
    </row>
    <row r="18" spans="2:4" x14ac:dyDescent="0.25">
      <c r="B18" s="59" t="s">
        <v>718</v>
      </c>
      <c r="C18" s="22" t="s">
        <v>43</v>
      </c>
      <c r="D18" s="29">
        <v>178267.50590000002</v>
      </c>
    </row>
    <row r="19" spans="2:4" x14ac:dyDescent="0.25">
      <c r="B19" s="59" t="s">
        <v>719</v>
      </c>
      <c r="C19" s="22" t="s">
        <v>44</v>
      </c>
      <c r="D19" s="29">
        <v>0</v>
      </c>
    </row>
    <row r="20" spans="2:4" x14ac:dyDescent="0.25">
      <c r="B20" s="59" t="s">
        <v>714</v>
      </c>
      <c r="C20" s="23" t="s">
        <v>45</v>
      </c>
      <c r="D20" s="30">
        <v>357589085.69009995</v>
      </c>
    </row>
    <row r="21" spans="2:4" x14ac:dyDescent="0.25">
      <c r="C21" s="22" t="s">
        <v>46</v>
      </c>
      <c r="D21" s="21"/>
    </row>
    <row r="22" spans="2:4" x14ac:dyDescent="0.25">
      <c r="B22" s="59" t="s">
        <v>721</v>
      </c>
      <c r="C22" s="22" t="s">
        <v>47</v>
      </c>
      <c r="D22" s="29">
        <v>36681630.480099998</v>
      </c>
    </row>
    <row r="23" spans="2:4" x14ac:dyDescent="0.25">
      <c r="B23" s="59" t="s">
        <v>722</v>
      </c>
      <c r="C23" s="22" t="s">
        <v>48</v>
      </c>
      <c r="D23" s="29">
        <v>19709676.439100001</v>
      </c>
    </row>
    <row r="24" spans="2:4" x14ac:dyDescent="0.25">
      <c r="B24" s="59" t="s">
        <v>720</v>
      </c>
      <c r="C24" s="23" t="s">
        <v>49</v>
      </c>
      <c r="D24" s="30">
        <v>56391309.919200003</v>
      </c>
    </row>
    <row r="25" spans="2:4" x14ac:dyDescent="0.25">
      <c r="C25" s="22" t="s">
        <v>50</v>
      </c>
      <c r="D25" s="21"/>
    </row>
    <row r="26" spans="2:4" x14ac:dyDescent="0.25">
      <c r="B26" s="59" t="s">
        <v>724</v>
      </c>
      <c r="C26" s="22" t="s">
        <v>51</v>
      </c>
      <c r="D26" s="29">
        <v>102884</v>
      </c>
    </row>
    <row r="27" spans="2:4" x14ac:dyDescent="0.25">
      <c r="B27" s="59" t="s">
        <v>725</v>
      </c>
      <c r="C27" s="22" t="s">
        <v>52</v>
      </c>
      <c r="D27" s="29">
        <v>2278578.5381</v>
      </c>
    </row>
    <row r="28" spans="2:4" x14ac:dyDescent="0.25">
      <c r="B28" s="59" t="s">
        <v>723</v>
      </c>
      <c r="C28" s="23" t="s">
        <v>53</v>
      </c>
      <c r="D28" s="30">
        <v>2381460.5381</v>
      </c>
    </row>
    <row r="29" spans="2:4" x14ac:dyDescent="0.25">
      <c r="B29" s="59" t="s">
        <v>726</v>
      </c>
      <c r="C29" s="22" t="s">
        <v>54</v>
      </c>
      <c r="D29" s="29">
        <v>0</v>
      </c>
    </row>
    <row r="30" spans="2:4" x14ac:dyDescent="0.25">
      <c r="B30" s="59" t="s">
        <v>727</v>
      </c>
      <c r="C30" s="22" t="s">
        <v>55</v>
      </c>
      <c r="D30" s="29">
        <v>15689061.253800001</v>
      </c>
    </row>
    <row r="31" spans="2:4" x14ac:dyDescent="0.25">
      <c r="B31" s="59" t="s">
        <v>706</v>
      </c>
      <c r="C31" s="23" t="s">
        <v>56</v>
      </c>
      <c r="D31" s="30">
        <v>894959052.09490001</v>
      </c>
    </row>
    <row r="32" spans="2:4" x14ac:dyDescent="0.25">
      <c r="C32" s="22"/>
      <c r="D32" s="60"/>
    </row>
    <row r="33" spans="2:4" x14ac:dyDescent="0.25">
      <c r="C33" s="23" t="s">
        <v>57</v>
      </c>
      <c r="D33" s="21"/>
    </row>
    <row r="34" spans="2:4" x14ac:dyDescent="0.25">
      <c r="C34" s="22" t="s">
        <v>58</v>
      </c>
      <c r="D34" s="31"/>
    </row>
    <row r="35" spans="2:4" x14ac:dyDescent="0.25">
      <c r="B35" s="59" t="s">
        <v>730</v>
      </c>
      <c r="C35" s="22" t="s">
        <v>59</v>
      </c>
      <c r="D35" s="29">
        <v>527213</v>
      </c>
    </row>
    <row r="36" spans="2:4" x14ac:dyDescent="0.25">
      <c r="B36" s="59" t="s">
        <v>731</v>
      </c>
      <c r="C36" s="22" t="s">
        <v>60</v>
      </c>
      <c r="D36" s="29">
        <v>7196671</v>
      </c>
    </row>
    <row r="37" spans="2:4" x14ac:dyDescent="0.25">
      <c r="B37" s="59" t="s">
        <v>729</v>
      </c>
      <c r="C37" s="23" t="s">
        <v>61</v>
      </c>
      <c r="D37" s="30">
        <v>7723885</v>
      </c>
    </row>
    <row r="38" spans="2:4" x14ac:dyDescent="0.25">
      <c r="B38" s="59" t="s">
        <v>732</v>
      </c>
      <c r="C38" s="22" t="s">
        <v>62</v>
      </c>
      <c r="D38" s="29">
        <v>874299975.21380007</v>
      </c>
    </row>
    <row r="39" spans="2:4" x14ac:dyDescent="0.25">
      <c r="C39" s="22" t="s">
        <v>63</v>
      </c>
      <c r="D39" s="21"/>
    </row>
    <row r="40" spans="2:4" x14ac:dyDescent="0.25">
      <c r="B40" s="59" t="s">
        <v>734</v>
      </c>
      <c r="C40" s="22" t="s">
        <v>64</v>
      </c>
      <c r="D40" s="29">
        <v>27218</v>
      </c>
    </row>
    <row r="41" spans="2:4" x14ac:dyDescent="0.25">
      <c r="B41" s="59" t="s">
        <v>735</v>
      </c>
      <c r="C41" s="22" t="s">
        <v>65</v>
      </c>
      <c r="D41" s="29">
        <v>2928456.7439999999</v>
      </c>
    </row>
    <row r="42" spans="2:4" x14ac:dyDescent="0.25">
      <c r="B42" s="59" t="s">
        <v>733</v>
      </c>
      <c r="C42" s="23" t="s">
        <v>66</v>
      </c>
      <c r="D42" s="30">
        <v>2955677.7439999999</v>
      </c>
    </row>
    <row r="43" spans="2:4" x14ac:dyDescent="0.25">
      <c r="B43" s="59" t="s">
        <v>736</v>
      </c>
      <c r="C43" s="22" t="s">
        <v>67</v>
      </c>
      <c r="D43" s="29">
        <v>9979520.7028000001</v>
      </c>
    </row>
    <row r="44" spans="2:4" x14ac:dyDescent="0.25">
      <c r="B44" s="59" t="s">
        <v>728</v>
      </c>
      <c r="C44" s="23" t="s">
        <v>68</v>
      </c>
      <c r="D44" s="30">
        <v>894959058.09490001</v>
      </c>
    </row>
    <row r="45" spans="2:4" x14ac:dyDescent="0.25">
      <c r="C45" s="90"/>
      <c r="D45" s="88"/>
    </row>
    <row r="46" spans="2:4" hidden="1" x14ac:dyDescent="0.25"/>
  </sheetData>
  <mergeCells count="1">
    <mergeCell ref="C3:D3"/>
  </mergeCells>
  <hyperlinks>
    <hyperlink ref="C1" location="Indhold!A1" display="Tilbage til indholdsfortegnelse"/>
  </hyperlinks>
  <pageMargins left="0.70866141732283472" right="0.19685039370078741" top="0.74803149606299213" bottom="0.74803149606299213" header="0.31496062992125984" footer="0.31496062992125984"/>
  <pageSetup paperSize="9" orientation="portrait" r:id="rId1"/>
  <headerFooter>
    <oddHeader>&amp;C&amp;G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G21"/>
  <sheetViews>
    <sheetView showGridLines="0" topLeftCell="D1" zoomScaleNormal="100" workbookViewId="0">
      <selection activeCell="D1" sqref="D1:G1"/>
    </sheetView>
  </sheetViews>
  <sheetFormatPr defaultColWidth="0" defaultRowHeight="15" zeroHeight="1" x14ac:dyDescent="0.25"/>
  <cols>
    <col min="1" max="1" width="13.5703125" style="58" hidden="1" customWidth="1"/>
    <col min="2" max="2" width="15.5703125" style="58" hidden="1" customWidth="1"/>
    <col min="3" max="3" width="18.85546875" hidden="1" customWidth="1"/>
    <col min="4" max="4" width="48.85546875" customWidth="1"/>
    <col min="5" max="5" width="30.7109375" customWidth="1"/>
    <col min="6" max="6" width="27.85546875" customWidth="1"/>
    <col min="7" max="7" width="7" customWidth="1"/>
    <col min="8" max="16384" width="9.140625" hidden="1"/>
  </cols>
  <sheetData>
    <row r="1" spans="1:7" x14ac:dyDescent="0.25">
      <c r="D1" s="95" t="s">
        <v>4</v>
      </c>
      <c r="E1" s="95"/>
      <c r="F1" s="95"/>
      <c r="G1" s="95"/>
    </row>
    <row r="2" spans="1:7" x14ac:dyDescent="0.25">
      <c r="D2" s="34"/>
      <c r="E2" s="34"/>
      <c r="F2" s="34"/>
      <c r="G2" s="34"/>
    </row>
    <row r="3" spans="1:7" ht="45" customHeight="1" x14ac:dyDescent="0.25">
      <c r="D3" s="96" t="s">
        <v>88</v>
      </c>
      <c r="E3" s="96"/>
      <c r="F3" s="96"/>
      <c r="G3" s="28"/>
    </row>
    <row r="4" spans="1:7" ht="16.5" customHeight="1" x14ac:dyDescent="0.25">
      <c r="D4" s="98"/>
      <c r="E4" s="97" t="s">
        <v>89</v>
      </c>
      <c r="F4" s="97" t="s">
        <v>90</v>
      </c>
      <c r="G4" s="14"/>
    </row>
    <row r="5" spans="1:7" x14ac:dyDescent="0.25">
      <c r="B5" s="58" t="s">
        <v>768</v>
      </c>
      <c r="C5" t="s">
        <v>769</v>
      </c>
      <c r="D5" s="98"/>
      <c r="E5" s="97"/>
      <c r="F5" s="97"/>
      <c r="G5" s="14"/>
    </row>
    <row r="6" spans="1:7" x14ac:dyDescent="0.25">
      <c r="A6" s="59"/>
      <c r="B6" s="69" t="s">
        <v>750</v>
      </c>
      <c r="C6" s="59" t="s">
        <v>750</v>
      </c>
      <c r="D6" s="35" t="s">
        <v>73</v>
      </c>
      <c r="E6" s="36">
        <v>1022</v>
      </c>
      <c r="F6" s="36">
        <v>10456</v>
      </c>
      <c r="G6" s="14"/>
    </row>
    <row r="7" spans="1:7" x14ac:dyDescent="0.25">
      <c r="B7" s="69" t="s">
        <v>751</v>
      </c>
      <c r="C7" s="59" t="s">
        <v>751</v>
      </c>
      <c r="D7" s="35" t="s">
        <v>74</v>
      </c>
      <c r="E7" s="36">
        <v>2974</v>
      </c>
      <c r="F7" s="36">
        <v>3791</v>
      </c>
      <c r="G7" s="14"/>
    </row>
    <row r="8" spans="1:7" x14ac:dyDescent="0.25">
      <c r="B8" s="69" t="s">
        <v>752</v>
      </c>
      <c r="C8" s="59" t="s">
        <v>752</v>
      </c>
      <c r="D8" s="35" t="s">
        <v>75</v>
      </c>
      <c r="E8" s="36">
        <v>2018</v>
      </c>
      <c r="F8" s="36">
        <v>1232</v>
      </c>
      <c r="G8" s="14"/>
    </row>
    <row r="9" spans="1:7" x14ac:dyDescent="0.25">
      <c r="B9" s="69" t="s">
        <v>753</v>
      </c>
      <c r="C9" s="59" t="s">
        <v>753</v>
      </c>
      <c r="D9" s="35" t="s">
        <v>76</v>
      </c>
      <c r="E9" s="36">
        <v>453</v>
      </c>
      <c r="F9" s="36">
        <v>2368</v>
      </c>
      <c r="G9" s="15"/>
    </row>
    <row r="10" spans="1:7" x14ac:dyDescent="0.25">
      <c r="B10" s="69" t="s">
        <v>754</v>
      </c>
      <c r="C10" s="59" t="s">
        <v>754</v>
      </c>
      <c r="D10" s="35" t="s">
        <v>77</v>
      </c>
      <c r="E10" s="36">
        <v>200</v>
      </c>
      <c r="F10" s="36">
        <v>18273</v>
      </c>
      <c r="G10" s="15"/>
    </row>
    <row r="11" spans="1:7" x14ac:dyDescent="0.25">
      <c r="B11" s="69" t="s">
        <v>755</v>
      </c>
      <c r="C11" s="59" t="s">
        <v>755</v>
      </c>
      <c r="D11" s="35" t="s">
        <v>78</v>
      </c>
      <c r="E11" s="36">
        <v>0</v>
      </c>
      <c r="F11" s="36">
        <v>1728</v>
      </c>
      <c r="G11" s="15"/>
    </row>
    <row r="12" spans="1:7" x14ac:dyDescent="0.25">
      <c r="B12" s="69" t="s">
        <v>756</v>
      </c>
      <c r="C12" s="59" t="s">
        <v>756</v>
      </c>
      <c r="D12" s="35" t="s">
        <v>79</v>
      </c>
      <c r="E12" s="36">
        <v>0</v>
      </c>
      <c r="F12" s="36">
        <v>1546</v>
      </c>
      <c r="G12" s="15"/>
    </row>
    <row r="13" spans="1:7" x14ac:dyDescent="0.25">
      <c r="B13" s="69" t="s">
        <v>757</v>
      </c>
      <c r="C13" s="59" t="s">
        <v>757</v>
      </c>
      <c r="D13" s="35" t="s">
        <v>80</v>
      </c>
      <c r="E13" s="36">
        <v>21</v>
      </c>
      <c r="F13" s="36">
        <v>18452</v>
      </c>
      <c r="G13" s="15"/>
    </row>
    <row r="14" spans="1:7" x14ac:dyDescent="0.25">
      <c r="B14" s="69" t="s">
        <v>758</v>
      </c>
      <c r="C14" s="59" t="s">
        <v>758</v>
      </c>
      <c r="D14" s="35" t="s">
        <v>81</v>
      </c>
      <c r="E14" s="36">
        <v>66416.635500000004</v>
      </c>
      <c r="F14" s="36">
        <v>28638</v>
      </c>
      <c r="G14" s="15"/>
    </row>
    <row r="15" spans="1:7" x14ac:dyDescent="0.25">
      <c r="B15" s="69" t="s">
        <v>759</v>
      </c>
      <c r="C15" s="59" t="s">
        <v>759</v>
      </c>
      <c r="D15" s="35" t="s">
        <v>82</v>
      </c>
      <c r="E15" s="36">
        <v>4648852.0136000002</v>
      </c>
      <c r="F15" s="36">
        <v>346426</v>
      </c>
      <c r="G15" s="15"/>
    </row>
    <row r="16" spans="1:7" ht="22.5" x14ac:dyDescent="0.25">
      <c r="A16" s="59"/>
      <c r="B16" s="69" t="s">
        <v>771</v>
      </c>
      <c r="C16" s="59" t="s">
        <v>771</v>
      </c>
      <c r="D16" s="35" t="s">
        <v>83</v>
      </c>
      <c r="E16" s="36">
        <v>2146692.5842999998</v>
      </c>
      <c r="F16" s="36">
        <v>11719</v>
      </c>
      <c r="G16" s="15"/>
    </row>
    <row r="17" spans="2:7" x14ac:dyDescent="0.25">
      <c r="B17" s="69" t="s">
        <v>772</v>
      </c>
      <c r="C17" s="59" t="s">
        <v>772</v>
      </c>
      <c r="D17" s="35" t="s">
        <v>84</v>
      </c>
      <c r="E17" s="36">
        <v>1134723.8377999999</v>
      </c>
      <c r="F17" s="36">
        <v>27267</v>
      </c>
      <c r="G17" s="15"/>
    </row>
    <row r="18" spans="2:7" x14ac:dyDescent="0.25">
      <c r="B18" s="69" t="s">
        <v>770</v>
      </c>
      <c r="C18" s="59" t="s">
        <v>770</v>
      </c>
      <c r="D18" s="35" t="s">
        <v>85</v>
      </c>
      <c r="E18" s="36">
        <v>190910.41209999999</v>
      </c>
      <c r="F18" s="36">
        <v>1167</v>
      </c>
      <c r="G18" s="15"/>
    </row>
    <row r="19" spans="2:7" x14ac:dyDescent="0.25">
      <c r="D19" s="37" t="s">
        <v>86</v>
      </c>
      <c r="E19" s="38">
        <v>8194283.4833000004</v>
      </c>
      <c r="F19" s="38">
        <v>473063</v>
      </c>
      <c r="G19" s="16"/>
    </row>
    <row r="20" spans="2:7" x14ac:dyDescent="0.25">
      <c r="D20" s="37" t="s">
        <v>87</v>
      </c>
      <c r="E20" s="38"/>
      <c r="F20" s="38">
        <v>8667346.4833000004</v>
      </c>
      <c r="G20" s="33"/>
    </row>
    <row r="21" spans="2:7" x14ac:dyDescent="0.25">
      <c r="D21" s="87"/>
      <c r="E21" s="88"/>
    </row>
  </sheetData>
  <mergeCells count="5">
    <mergeCell ref="D1:G1"/>
    <mergeCell ref="D3:F3"/>
    <mergeCell ref="E4:E5"/>
    <mergeCell ref="F4:F5"/>
    <mergeCell ref="D4:D5"/>
  </mergeCells>
  <hyperlinks>
    <hyperlink ref="D1" location="Indholdsfortegnelse!A1" display="Tilbage til indholdsfortegnelse"/>
  </hyperlinks>
  <pageMargins left="0.7" right="0.7" top="0.75" bottom="0.75" header="0.3" footer="0.3"/>
  <pageSetup paperSize="9" scale="81" orientation="portrait" r:id="rId1"/>
  <headerFooter>
    <oddHeader>&amp;C&amp;G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28"/>
  <sheetViews>
    <sheetView showGridLines="0" topLeftCell="B1" workbookViewId="0">
      <selection activeCell="B4" sqref="B4:B5"/>
    </sheetView>
  </sheetViews>
  <sheetFormatPr defaultColWidth="0" defaultRowHeight="15" zeroHeight="1" x14ac:dyDescent="0.25"/>
  <cols>
    <col min="1" max="1" width="21.7109375" hidden="1" customWidth="1"/>
    <col min="2" max="2" width="47.85546875" customWidth="1"/>
    <col min="3" max="3" width="10" bestFit="1" customWidth="1"/>
    <col min="4" max="5" width="9.140625" customWidth="1"/>
    <col min="6" max="6" width="0" hidden="1" customWidth="1"/>
    <col min="7" max="16384" width="9.140625" hidden="1"/>
  </cols>
  <sheetData>
    <row r="1" spans="1:6" x14ac:dyDescent="0.25">
      <c r="B1" s="99" t="s">
        <v>4</v>
      </c>
      <c r="C1" s="99"/>
      <c r="D1" s="1"/>
      <c r="E1" s="1"/>
      <c r="F1" s="1"/>
    </row>
    <row r="2" spans="1:6" x14ac:dyDescent="0.25">
      <c r="D2" s="12"/>
      <c r="E2" s="12"/>
      <c r="F2" s="12"/>
    </row>
    <row r="3" spans="1:6" x14ac:dyDescent="0.25">
      <c r="A3" s="68" t="s">
        <v>775</v>
      </c>
      <c r="B3" s="41" t="s">
        <v>93</v>
      </c>
      <c r="C3" s="106" t="s">
        <v>94</v>
      </c>
      <c r="D3" s="107"/>
      <c r="E3" s="12"/>
      <c r="F3" s="12"/>
    </row>
    <row r="4" spans="1:6" x14ac:dyDescent="0.25">
      <c r="A4" s="66">
        <f>INDEX(regnr_FT,MATCH(B4,Liste,0))</f>
        <v>11005</v>
      </c>
      <c r="B4" s="105" t="s">
        <v>766</v>
      </c>
      <c r="C4" s="41" t="s">
        <v>95</v>
      </c>
      <c r="D4" s="66">
        <f>INDEX(regnr_forening,MATCH(B4,Liste,0))</f>
        <v>11005</v>
      </c>
      <c r="E4" s="12"/>
      <c r="F4" s="12"/>
    </row>
    <row r="5" spans="1:6" x14ac:dyDescent="0.25">
      <c r="A5" s="65">
        <f>INDEX(afdnr_FT,MATCH(B4,Liste,0))</f>
        <v>1</v>
      </c>
      <c r="B5" s="105"/>
      <c r="C5" s="41" t="s">
        <v>96</v>
      </c>
      <c r="D5" s="65">
        <f>INDEX(afdnr_forening,MATCH(B4,Liste,0))</f>
        <v>1</v>
      </c>
      <c r="E5" s="12"/>
      <c r="F5" s="12"/>
    </row>
    <row r="6" spans="1:6" ht="42" customHeight="1" x14ac:dyDescent="0.25">
      <c r="B6" s="108" t="s">
        <v>92</v>
      </c>
      <c r="C6" s="108"/>
      <c r="D6" s="108"/>
      <c r="E6" s="40"/>
      <c r="F6" s="40"/>
    </row>
    <row r="7" spans="1:6" ht="31.5" customHeight="1" x14ac:dyDescent="0.25">
      <c r="B7" s="19"/>
      <c r="C7" s="100" t="s">
        <v>27</v>
      </c>
      <c r="D7" s="101"/>
    </row>
    <row r="8" spans="1:6" x14ac:dyDescent="0.25">
      <c r="B8" s="21" t="s">
        <v>7</v>
      </c>
      <c r="C8" s="102"/>
      <c r="D8" s="103"/>
    </row>
    <row r="9" spans="1:6" x14ac:dyDescent="0.25">
      <c r="A9" s="59" t="s">
        <v>737</v>
      </c>
      <c r="B9" s="22" t="s">
        <v>8</v>
      </c>
      <c r="C9" s="104">
        <f>INDEX(Data_forening,MATCH($A$4&amp;""&amp;$A$5,nummer_forening,0),MATCH($A9,variabel_forening,0))/1000</f>
        <v>378</v>
      </c>
      <c r="D9" s="104"/>
    </row>
    <row r="10" spans="1:6" x14ac:dyDescent="0.25">
      <c r="A10" s="59" t="s">
        <v>738</v>
      </c>
      <c r="B10" s="22" t="s">
        <v>9</v>
      </c>
      <c r="C10" s="104">
        <f>INDEX(Data_forening,MATCH($A$4&amp;""&amp;$A$5,nummer_forening,0),MATCH($A10,variabel_forening,0))/1000</f>
        <v>242</v>
      </c>
      <c r="D10" s="104"/>
    </row>
    <row r="11" spans="1:6" x14ac:dyDescent="0.25">
      <c r="A11" s="59" t="s">
        <v>739</v>
      </c>
      <c r="B11" s="22" t="s">
        <v>10</v>
      </c>
      <c r="C11" s="104">
        <f>INDEX(Data_forening,MATCH($A$4&amp;""&amp;$A$5,nummer_forening,0),MATCH($A11,variabel_forening,0))/1000</f>
        <v>51306</v>
      </c>
      <c r="D11" s="104"/>
    </row>
    <row r="12" spans="1:6" x14ac:dyDescent="0.25">
      <c r="A12" s="58"/>
      <c r="B12" s="23" t="s">
        <v>11</v>
      </c>
      <c r="C12" s="111">
        <f>SUM(C9,-C10,C11)</f>
        <v>51442</v>
      </c>
      <c r="D12" s="111"/>
    </row>
    <row r="13" spans="1:6" x14ac:dyDescent="0.25">
      <c r="A13" s="58"/>
      <c r="B13" s="21" t="s">
        <v>12</v>
      </c>
      <c r="C13" s="112"/>
      <c r="D13" s="112"/>
    </row>
    <row r="14" spans="1:6" x14ac:dyDescent="0.25">
      <c r="A14" s="59" t="s">
        <v>740</v>
      </c>
      <c r="B14" s="22" t="s">
        <v>13</v>
      </c>
      <c r="C14" s="104">
        <f t="shared" ref="C14:C20" si="0">INDEX(Data_forening,MATCH($A$4&amp;""&amp;$A$5,nummer_forening,0),MATCH($A14,variabel_forening,0))/1000</f>
        <v>0</v>
      </c>
      <c r="D14" s="104"/>
    </row>
    <row r="15" spans="1:6" x14ac:dyDescent="0.25">
      <c r="A15" s="59" t="s">
        <v>741</v>
      </c>
      <c r="B15" s="22" t="s">
        <v>14</v>
      </c>
      <c r="C15" s="104">
        <f t="shared" si="0"/>
        <v>-37847</v>
      </c>
      <c r="D15" s="104"/>
    </row>
    <row r="16" spans="1:6" x14ac:dyDescent="0.25">
      <c r="A16" s="59" t="s">
        <v>742</v>
      </c>
      <c r="B16" s="22" t="s">
        <v>15</v>
      </c>
      <c r="C16" s="104">
        <f t="shared" si="0"/>
        <v>0</v>
      </c>
      <c r="D16" s="104"/>
    </row>
    <row r="17" spans="1:4" x14ac:dyDescent="0.25">
      <c r="A17" s="59" t="s">
        <v>743</v>
      </c>
      <c r="B17" s="22" t="s">
        <v>16</v>
      </c>
      <c r="C17" s="104">
        <f t="shared" si="0"/>
        <v>0</v>
      </c>
      <c r="D17" s="104"/>
    </row>
    <row r="18" spans="1:4" x14ac:dyDescent="0.25">
      <c r="A18" s="59" t="s">
        <v>744</v>
      </c>
      <c r="B18" s="22" t="s">
        <v>17</v>
      </c>
      <c r="C18" s="104">
        <f t="shared" si="0"/>
        <v>0</v>
      </c>
      <c r="D18" s="104"/>
    </row>
    <row r="19" spans="1:4" x14ac:dyDescent="0.25">
      <c r="A19" s="59" t="s">
        <v>745</v>
      </c>
      <c r="B19" s="22" t="s">
        <v>18</v>
      </c>
      <c r="C19" s="104">
        <f t="shared" si="0"/>
        <v>0</v>
      </c>
      <c r="D19" s="104"/>
    </row>
    <row r="20" spans="1:4" x14ac:dyDescent="0.25">
      <c r="A20" s="59" t="s">
        <v>746</v>
      </c>
      <c r="B20" s="22" t="s">
        <v>19</v>
      </c>
      <c r="C20" s="104">
        <f t="shared" si="0"/>
        <v>1575</v>
      </c>
      <c r="D20" s="104"/>
    </row>
    <row r="21" spans="1:4" x14ac:dyDescent="0.25">
      <c r="A21" s="58"/>
      <c r="B21" s="23" t="s">
        <v>20</v>
      </c>
      <c r="C21" s="109">
        <f>SUM(C14:D20)</f>
        <v>-36272</v>
      </c>
      <c r="D21" s="109"/>
    </row>
    <row r="22" spans="1:4" x14ac:dyDescent="0.25">
      <c r="A22" s="58"/>
      <c r="B22" s="25" t="s">
        <v>21</v>
      </c>
      <c r="C22" s="110">
        <f>SUM(C21,C12)</f>
        <v>15170</v>
      </c>
      <c r="D22" s="110"/>
    </row>
    <row r="23" spans="1:4" x14ac:dyDescent="0.25">
      <c r="A23" s="59" t="s">
        <v>747</v>
      </c>
      <c r="B23" s="21" t="s">
        <v>22</v>
      </c>
      <c r="C23" s="104">
        <f>INDEX(Data_forening,MATCH($A$4&amp;""&amp;$A$5,nummer_forening,0),MATCH($A23,variabel_forening,0))/1000</f>
        <v>30899</v>
      </c>
      <c r="D23" s="104"/>
    </row>
    <row r="24" spans="1:4" x14ac:dyDescent="0.25">
      <c r="A24" s="59" t="s">
        <v>748</v>
      </c>
      <c r="B24" s="21" t="s">
        <v>23</v>
      </c>
      <c r="C24" s="104">
        <f>INDEX(Data_forening,MATCH($A$4&amp;""&amp;$A$5,nummer_forening,0),MATCH($A24,variabel_forening,0))/1000</f>
        <v>0</v>
      </c>
      <c r="D24" s="104"/>
    </row>
    <row r="25" spans="1:4" x14ac:dyDescent="0.25">
      <c r="A25" s="58"/>
      <c r="B25" s="25" t="s">
        <v>24</v>
      </c>
      <c r="C25" s="110">
        <f>SUM(C22,-C23,C24)</f>
        <v>-15729</v>
      </c>
      <c r="D25" s="110"/>
    </row>
    <row r="26" spans="1:4" x14ac:dyDescent="0.25">
      <c r="A26" s="58" t="s">
        <v>749</v>
      </c>
      <c r="B26" s="21" t="s">
        <v>25</v>
      </c>
      <c r="C26" s="104">
        <f>INDEX(Data_forening,MATCH($A$4&amp;""&amp;$A$5,nummer_forening,0),MATCH($A26,variabel_forening,0))/1000</f>
        <v>-537</v>
      </c>
      <c r="D26" s="104"/>
    </row>
    <row r="27" spans="1:4" x14ac:dyDescent="0.25">
      <c r="A27" s="59"/>
      <c r="B27" s="25" t="s">
        <v>26</v>
      </c>
      <c r="C27" s="110">
        <f>C25-C26</f>
        <v>-15192</v>
      </c>
      <c r="D27" s="110"/>
    </row>
    <row r="28" spans="1:4" x14ac:dyDescent="0.25"/>
  </sheetData>
  <mergeCells count="25">
    <mergeCell ref="C23:D23"/>
    <mergeCell ref="C24:D24"/>
    <mergeCell ref="C25:D25"/>
    <mergeCell ref="C26:D26"/>
    <mergeCell ref="C27:D27"/>
    <mergeCell ref="C21:D21"/>
    <mergeCell ref="C22:D22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B1:C1"/>
    <mergeCell ref="C7:D7"/>
    <mergeCell ref="C8:D8"/>
    <mergeCell ref="C9:D9"/>
    <mergeCell ref="C10:D10"/>
    <mergeCell ref="B4:B5"/>
    <mergeCell ref="C3:D3"/>
    <mergeCell ref="B6:D6"/>
  </mergeCells>
  <dataValidations count="1">
    <dataValidation type="list" allowBlank="1" showInputMessage="1" showErrorMessage="1" sqref="B4">
      <formula1>Liste</formula1>
    </dataValidation>
  </dataValidations>
  <hyperlinks>
    <hyperlink ref="B1" location="Indholdsfortegnelse!A1" display="Tilbage til indholdsfortegnelse"/>
    <hyperlink ref="B1:C1" location="Indhold!A1" display="Tilbage til indholdsfortegnelse"/>
  </hyperlinks>
  <pageMargins left="0.70866141732283472" right="0.19685039370078741" top="0.74803149606299213" bottom="0.74803149606299213" header="0.31496062992125984" footer="0.31496062992125984"/>
  <pageSetup paperSize="9" orientation="portrait" r:id="rId1"/>
  <headerFooter>
    <oddHeader>&amp;C&amp;G</oddHeader>
  </headerFooter>
  <ignoredErrors>
    <ignoredError sqref="C25" formula="1"/>
  </ignoredError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48"/>
  <sheetViews>
    <sheetView showGridLines="0" topLeftCell="C1" workbookViewId="0">
      <selection activeCell="C4" sqref="C4:C5"/>
    </sheetView>
  </sheetViews>
  <sheetFormatPr defaultColWidth="0" defaultRowHeight="15" zeroHeight="1" x14ac:dyDescent="0.25"/>
  <cols>
    <col min="1" max="1" width="0" hidden="1" customWidth="1"/>
    <col min="2" max="2" width="26.28515625" hidden="1" customWidth="1"/>
    <col min="3" max="3" width="62.28515625" customWidth="1"/>
    <col min="4" max="4" width="12.85546875" customWidth="1"/>
    <col min="5" max="5" width="9.42578125" customWidth="1"/>
    <col min="6" max="6" width="9.140625" customWidth="1"/>
    <col min="7" max="16384" width="9.140625" hidden="1"/>
  </cols>
  <sheetData>
    <row r="1" spans="2:5" x14ac:dyDescent="0.25">
      <c r="C1" s="27" t="s">
        <v>4</v>
      </c>
      <c r="D1" s="12"/>
      <c r="E1" s="12"/>
    </row>
    <row r="2" spans="2:5" s="67" customFormat="1" x14ac:dyDescent="0.25">
      <c r="C2" s="27"/>
      <c r="D2" s="12"/>
      <c r="E2" s="12"/>
    </row>
    <row r="3" spans="2:5" x14ac:dyDescent="0.25">
      <c r="B3" t="s">
        <v>775</v>
      </c>
      <c r="C3" s="41" t="s">
        <v>767</v>
      </c>
      <c r="D3" s="106" t="s">
        <v>94</v>
      </c>
      <c r="E3" s="107"/>
    </row>
    <row r="4" spans="2:5" x14ac:dyDescent="0.25">
      <c r="B4" s="66">
        <f>INDEX(regnr_FT,MATCH(C4,Liste,0))</f>
        <v>11005</v>
      </c>
      <c r="C4" s="116" t="s">
        <v>766</v>
      </c>
      <c r="D4" s="41" t="s">
        <v>95</v>
      </c>
      <c r="E4" s="66">
        <f>INDEX(regnr_forening,MATCH(C4,Liste,0))</f>
        <v>11005</v>
      </c>
    </row>
    <row r="5" spans="2:5" x14ac:dyDescent="0.25">
      <c r="B5" s="65">
        <f>INDEX(afdnr_FT,MATCH(C4,Liste,0))</f>
        <v>1</v>
      </c>
      <c r="C5" s="117"/>
      <c r="D5" s="41" t="s">
        <v>96</v>
      </c>
      <c r="E5" s="65">
        <f>INDEX(afdnr_forening,MATCH(C4,Liste,0))</f>
        <v>1</v>
      </c>
    </row>
    <row r="6" spans="2:5" ht="48.75" customHeight="1" x14ac:dyDescent="0.25">
      <c r="C6" s="96" t="s">
        <v>69</v>
      </c>
      <c r="D6" s="96"/>
      <c r="E6" s="96"/>
    </row>
    <row r="7" spans="2:5" ht="18.75" customHeight="1" x14ac:dyDescent="0.25">
      <c r="C7" s="23" t="s">
        <v>70</v>
      </c>
      <c r="D7" s="114" t="s">
        <v>71</v>
      </c>
      <c r="E7" s="114"/>
    </row>
    <row r="8" spans="2:5" ht="15" customHeight="1" x14ac:dyDescent="0.25">
      <c r="C8" s="22" t="s">
        <v>30</v>
      </c>
      <c r="D8" s="114"/>
      <c r="E8" s="114"/>
    </row>
    <row r="9" spans="2:5" x14ac:dyDescent="0.25">
      <c r="B9" s="58" t="s">
        <v>708</v>
      </c>
      <c r="C9" s="22" t="s">
        <v>31</v>
      </c>
      <c r="D9" s="104">
        <f>INDEX(Data_forening,MATCH($B$4&amp;""&amp;$B$5,nummer_forening,0),MATCH($B9,variabel_forening,0))/1000</f>
        <v>27141</v>
      </c>
      <c r="E9" s="104"/>
    </row>
    <row r="10" spans="2:5" x14ac:dyDescent="0.25">
      <c r="B10" s="59" t="s">
        <v>709</v>
      </c>
      <c r="C10" s="22" t="s">
        <v>32</v>
      </c>
      <c r="D10" s="104">
        <f>INDEX(Data_forening,MATCH($B$4&amp;""&amp;$B$5,nummer_forening,0),MATCH($B10,variabel_forening,0))/1000</f>
        <v>0</v>
      </c>
      <c r="E10" s="104"/>
    </row>
    <row r="11" spans="2:5" x14ac:dyDescent="0.25">
      <c r="B11" s="59" t="s">
        <v>707</v>
      </c>
      <c r="C11" s="23" t="s">
        <v>33</v>
      </c>
      <c r="D11" s="121">
        <f>INDEX(Data_forening,MATCH($B$4&amp;""&amp;$B$5,nummer_forening,0),MATCH($B11,variabel_forening,0))/1000</f>
        <v>27141</v>
      </c>
      <c r="E11" s="121"/>
    </row>
    <row r="12" spans="2:5" x14ac:dyDescent="0.25">
      <c r="B12" s="58"/>
      <c r="C12" s="22" t="s">
        <v>34</v>
      </c>
      <c r="D12" s="113"/>
      <c r="E12" s="113"/>
    </row>
    <row r="13" spans="2:5" x14ac:dyDescent="0.25">
      <c r="B13" s="59" t="s">
        <v>711</v>
      </c>
      <c r="C13" s="22" t="s">
        <v>35</v>
      </c>
      <c r="D13" s="104">
        <f>INDEX(Data_forening,MATCH($B$4&amp;""&amp;$B$5,nummer_forening,0),MATCH($B13,variabel_forening,0))/1000</f>
        <v>0</v>
      </c>
      <c r="E13" s="104"/>
    </row>
    <row r="14" spans="2:5" x14ac:dyDescent="0.25">
      <c r="B14" s="59" t="s">
        <v>712</v>
      </c>
      <c r="C14" s="22" t="s">
        <v>36</v>
      </c>
      <c r="D14" s="104">
        <f>INDEX(Data_forening,MATCH($B$4&amp;""&amp;$B$5,nummer_forening,0),MATCH($B14,variabel_forening,0))/1000</f>
        <v>0</v>
      </c>
      <c r="E14" s="104"/>
    </row>
    <row r="15" spans="2:5" x14ac:dyDescent="0.25">
      <c r="B15" s="59" t="s">
        <v>713</v>
      </c>
      <c r="C15" s="22" t="s">
        <v>37</v>
      </c>
      <c r="D15" s="104">
        <f>INDEX(Data_forening,MATCH($B$4&amp;""&amp;$B$5,nummer_forening,0),MATCH($B15,variabel_forening,0))/1000</f>
        <v>0</v>
      </c>
      <c r="E15" s="104"/>
    </row>
    <row r="16" spans="2:5" x14ac:dyDescent="0.25">
      <c r="B16" s="59" t="s">
        <v>710</v>
      </c>
      <c r="C16" s="23" t="s">
        <v>38</v>
      </c>
      <c r="D16" s="121">
        <f>INDEX(Data_forening,MATCH($B$4&amp;""&amp;$B$5,nummer_forening,0),MATCH($B16,variabel_forening,0))/1000</f>
        <v>0</v>
      </c>
      <c r="E16" s="121"/>
    </row>
    <row r="17" spans="2:6" x14ac:dyDescent="0.25">
      <c r="B17" s="58"/>
      <c r="C17" s="22" t="s">
        <v>39</v>
      </c>
      <c r="D17" s="113"/>
      <c r="E17" s="113"/>
    </row>
    <row r="18" spans="2:6" x14ac:dyDescent="0.25">
      <c r="B18" s="59" t="s">
        <v>715</v>
      </c>
      <c r="C18" s="22" t="s">
        <v>40</v>
      </c>
      <c r="D18" s="104">
        <f t="shared" ref="D18:D23" si="0">INDEX(Data_forening,MATCH($B$4&amp;""&amp;$B$5,nummer_forening,0),MATCH($B18,variabel_forening,0))/1000</f>
        <v>2066910</v>
      </c>
      <c r="E18" s="104"/>
    </row>
    <row r="19" spans="2:6" x14ac:dyDescent="0.25">
      <c r="B19" s="59" t="s">
        <v>716</v>
      </c>
      <c r="C19" s="22" t="s">
        <v>41</v>
      </c>
      <c r="D19" s="104">
        <f t="shared" si="0"/>
        <v>74442</v>
      </c>
      <c r="E19" s="104"/>
    </row>
    <row r="20" spans="2:6" x14ac:dyDescent="0.25">
      <c r="B20" s="59" t="s">
        <v>717</v>
      </c>
      <c r="C20" s="22" t="s">
        <v>42</v>
      </c>
      <c r="D20" s="104">
        <f t="shared" si="0"/>
        <v>1029</v>
      </c>
      <c r="E20" s="104"/>
    </row>
    <row r="21" spans="2:6" x14ac:dyDescent="0.25">
      <c r="B21" s="59" t="s">
        <v>718</v>
      </c>
      <c r="C21" s="22" t="s">
        <v>43</v>
      </c>
      <c r="D21" s="104">
        <f t="shared" si="0"/>
        <v>0</v>
      </c>
      <c r="E21" s="104"/>
    </row>
    <row r="22" spans="2:6" x14ac:dyDescent="0.25">
      <c r="B22" s="59" t="s">
        <v>719</v>
      </c>
      <c r="C22" s="22" t="s">
        <v>44</v>
      </c>
      <c r="D22" s="104">
        <f t="shared" si="0"/>
        <v>0</v>
      </c>
      <c r="E22" s="104"/>
    </row>
    <row r="23" spans="2:6" x14ac:dyDescent="0.25">
      <c r="B23" s="59" t="s">
        <v>714</v>
      </c>
      <c r="C23" s="23" t="s">
        <v>45</v>
      </c>
      <c r="D23" s="121">
        <f t="shared" si="0"/>
        <v>2142381</v>
      </c>
      <c r="E23" s="121"/>
      <c r="F23" s="61"/>
    </row>
    <row r="24" spans="2:6" x14ac:dyDescent="0.25">
      <c r="B24" s="58"/>
      <c r="C24" s="22" t="s">
        <v>46</v>
      </c>
      <c r="D24" s="113"/>
      <c r="E24" s="113"/>
    </row>
    <row r="25" spans="2:6" x14ac:dyDescent="0.25">
      <c r="B25" s="59" t="s">
        <v>721</v>
      </c>
      <c r="C25" s="22" t="s">
        <v>47</v>
      </c>
      <c r="D25" s="104">
        <f>INDEX(Data_forening,MATCH($B$4&amp;""&amp;$B$5,nummer_forening,0),MATCH($B25,variabel_forening,0))/1000</f>
        <v>0</v>
      </c>
      <c r="E25" s="104"/>
    </row>
    <row r="26" spans="2:6" x14ac:dyDescent="0.25">
      <c r="B26" s="59" t="s">
        <v>722</v>
      </c>
      <c r="C26" s="22" t="s">
        <v>48</v>
      </c>
      <c r="D26" s="104">
        <f>INDEX(Data_forening,MATCH($B$4&amp;""&amp;$B$5,nummer_forening,0),MATCH($B26,variabel_forening,0))/1000</f>
        <v>0</v>
      </c>
      <c r="E26" s="104"/>
    </row>
    <row r="27" spans="2:6" x14ac:dyDescent="0.25">
      <c r="B27" s="59" t="s">
        <v>720</v>
      </c>
      <c r="C27" s="23" t="s">
        <v>49</v>
      </c>
      <c r="D27" s="121">
        <f>INDEX(Data_forening,MATCH($B$4&amp;""&amp;$B$5,nummer_forening,0),MATCH($B27,variabel_forening,0))/1000</f>
        <v>0</v>
      </c>
      <c r="E27" s="121"/>
    </row>
    <row r="28" spans="2:6" x14ac:dyDescent="0.25">
      <c r="B28" s="58"/>
      <c r="C28" s="22" t="s">
        <v>50</v>
      </c>
      <c r="D28" s="113"/>
      <c r="E28" s="113"/>
    </row>
    <row r="29" spans="2:6" x14ac:dyDescent="0.25">
      <c r="B29" s="59" t="s">
        <v>724</v>
      </c>
      <c r="C29" s="22" t="s">
        <v>51</v>
      </c>
      <c r="D29" s="104">
        <f t="shared" ref="D29:D34" si="1">INDEX(Data_forening,MATCH($B$4&amp;""&amp;$B$5,nummer_forening,0),MATCH($B29,variabel_forening,0))/1000</f>
        <v>0</v>
      </c>
      <c r="E29" s="104"/>
    </row>
    <row r="30" spans="2:6" x14ac:dyDescent="0.25">
      <c r="B30" s="59" t="s">
        <v>725</v>
      </c>
      <c r="C30" s="22" t="s">
        <v>52</v>
      </c>
      <c r="D30" s="104">
        <f t="shared" si="1"/>
        <v>0</v>
      </c>
      <c r="E30" s="104"/>
    </row>
    <row r="31" spans="2:6" x14ac:dyDescent="0.25">
      <c r="B31" s="59" t="s">
        <v>723</v>
      </c>
      <c r="C31" s="23" t="s">
        <v>53</v>
      </c>
      <c r="D31" s="121">
        <f t="shared" si="1"/>
        <v>0</v>
      </c>
      <c r="E31" s="121"/>
    </row>
    <row r="32" spans="2:6" x14ac:dyDescent="0.25">
      <c r="B32" s="59" t="s">
        <v>726</v>
      </c>
      <c r="C32" s="22" t="s">
        <v>54</v>
      </c>
      <c r="D32" s="104">
        <f t="shared" si="1"/>
        <v>0</v>
      </c>
      <c r="E32" s="104"/>
    </row>
    <row r="33" spans="2:5" x14ac:dyDescent="0.25">
      <c r="B33" s="59" t="s">
        <v>727</v>
      </c>
      <c r="C33" s="22" t="s">
        <v>55</v>
      </c>
      <c r="D33" s="104">
        <f t="shared" si="1"/>
        <v>21</v>
      </c>
      <c r="E33" s="104"/>
    </row>
    <row r="34" spans="2:5" x14ac:dyDescent="0.25">
      <c r="B34" s="59" t="s">
        <v>706</v>
      </c>
      <c r="C34" s="23" t="s">
        <v>56</v>
      </c>
      <c r="D34" s="121">
        <f t="shared" si="1"/>
        <v>2169543</v>
      </c>
      <c r="E34" s="121"/>
    </row>
    <row r="35" spans="2:5" x14ac:dyDescent="0.25">
      <c r="B35" s="58"/>
      <c r="C35" s="22"/>
      <c r="D35" s="118"/>
      <c r="E35" s="118"/>
    </row>
    <row r="36" spans="2:5" x14ac:dyDescent="0.25">
      <c r="B36" s="58"/>
      <c r="C36" s="23" t="s">
        <v>57</v>
      </c>
      <c r="D36" s="113"/>
      <c r="E36" s="113"/>
    </row>
    <row r="37" spans="2:5" x14ac:dyDescent="0.25">
      <c r="B37" s="58"/>
      <c r="C37" s="22" t="s">
        <v>58</v>
      </c>
      <c r="D37" s="115"/>
      <c r="E37" s="115"/>
    </row>
    <row r="38" spans="2:5" x14ac:dyDescent="0.25">
      <c r="B38" s="59" t="s">
        <v>730</v>
      </c>
      <c r="C38" s="22" t="s">
        <v>59</v>
      </c>
      <c r="D38" s="104">
        <f>INDEX(Data_forening,MATCH($B$4&amp;""&amp;$B$5,nummer_forening,0),MATCH($B38,variabel_forening,0))/1000</f>
        <v>0</v>
      </c>
      <c r="E38" s="104"/>
    </row>
    <row r="39" spans="2:5" x14ac:dyDescent="0.25">
      <c r="B39" s="59" t="s">
        <v>731</v>
      </c>
      <c r="C39" s="22" t="s">
        <v>60</v>
      </c>
      <c r="D39" s="104">
        <f>INDEX(Data_forening,MATCH($B$4&amp;""&amp;$B$5,nummer_forening,0),MATCH($B39,variabel_forening,0))/1000</f>
        <v>0</v>
      </c>
      <c r="E39" s="104"/>
    </row>
    <row r="40" spans="2:5" x14ac:dyDescent="0.25">
      <c r="B40" s="59" t="s">
        <v>729</v>
      </c>
      <c r="C40" s="23" t="s">
        <v>61</v>
      </c>
      <c r="D40" s="121">
        <f>INDEX(Data_forening,MATCH($B$4&amp;""&amp;$B$5,nummer_forening,0),MATCH($B40,variabel_forening,0))/1000</f>
        <v>0</v>
      </c>
      <c r="E40" s="121"/>
    </row>
    <row r="41" spans="2:5" x14ac:dyDescent="0.25">
      <c r="B41" s="59" t="s">
        <v>732</v>
      </c>
      <c r="C41" s="22" t="s">
        <v>62</v>
      </c>
      <c r="D41" s="104">
        <f>INDEX(Data_forening,MATCH($B$4&amp;""&amp;$B$5,nummer_forening,0),MATCH($B41,variabel_forening,0))/1000</f>
        <v>2168876</v>
      </c>
      <c r="E41" s="104"/>
    </row>
    <row r="42" spans="2:5" x14ac:dyDescent="0.25">
      <c r="B42" s="58"/>
      <c r="C42" s="22" t="s">
        <v>63</v>
      </c>
      <c r="D42" s="113"/>
      <c r="E42" s="113"/>
    </row>
    <row r="43" spans="2:5" x14ac:dyDescent="0.25">
      <c r="B43" s="59" t="s">
        <v>734</v>
      </c>
      <c r="C43" s="22" t="s">
        <v>64</v>
      </c>
      <c r="D43" s="104">
        <f>INDEX(Data_forening,MATCH($B$4&amp;""&amp;$B$5,nummer_forening,0),MATCH($B43,variabel_forening,0))/1000</f>
        <v>0</v>
      </c>
      <c r="E43" s="104"/>
    </row>
    <row r="44" spans="2:5" x14ac:dyDescent="0.25">
      <c r="B44" s="59" t="s">
        <v>735</v>
      </c>
      <c r="C44" s="22" t="s">
        <v>65</v>
      </c>
      <c r="D44" s="104">
        <f>INDEX(Data_forening,MATCH($B$4&amp;""&amp;$B$5,nummer_forening,0),MATCH($B44,variabel_forening,0))/1000</f>
        <v>0</v>
      </c>
      <c r="E44" s="104"/>
    </row>
    <row r="45" spans="2:5" x14ac:dyDescent="0.25">
      <c r="B45" s="59" t="s">
        <v>733</v>
      </c>
      <c r="C45" s="23" t="s">
        <v>66</v>
      </c>
      <c r="D45" s="121">
        <f>INDEX(Data_forening,MATCH($B$4&amp;""&amp;$B$5,nummer_forening,0),MATCH($B45,variabel_forening,0))/1000</f>
        <v>0</v>
      </c>
      <c r="E45" s="121"/>
    </row>
    <row r="46" spans="2:5" x14ac:dyDescent="0.25">
      <c r="B46" s="59" t="s">
        <v>736</v>
      </c>
      <c r="C46" s="22" t="s">
        <v>67</v>
      </c>
      <c r="D46" s="104">
        <f>INDEX(Data_forening,MATCH($B$4&amp;""&amp;$B$5,nummer_forening,0),MATCH($B46,variabel_forening,0))/1000</f>
        <v>667</v>
      </c>
      <c r="E46" s="104"/>
    </row>
    <row r="47" spans="2:5" x14ac:dyDescent="0.25">
      <c r="B47" s="59" t="s">
        <v>728</v>
      </c>
      <c r="C47" s="23" t="s">
        <v>68</v>
      </c>
      <c r="D47" s="121">
        <f>INDEX(Data_forening,MATCH($B$4&amp;""&amp;$B$5,nummer_forening,0),MATCH($B47,variabel_forening,0))/1000</f>
        <v>2169543</v>
      </c>
      <c r="E47" s="121"/>
    </row>
    <row r="48" spans="2:5" x14ac:dyDescent="0.25"/>
  </sheetData>
  <mergeCells count="43">
    <mergeCell ref="C4:C5"/>
    <mergeCell ref="D3:E3"/>
    <mergeCell ref="D42:E42"/>
    <mergeCell ref="D43:E43"/>
    <mergeCell ref="D44:E44"/>
    <mergeCell ref="D30:E30"/>
    <mergeCell ref="D31:E31"/>
    <mergeCell ref="D32:E32"/>
    <mergeCell ref="D33:E33"/>
    <mergeCell ref="D34:E34"/>
    <mergeCell ref="D35:E35"/>
    <mergeCell ref="D24:E24"/>
    <mergeCell ref="D25:E25"/>
    <mergeCell ref="D26:E26"/>
    <mergeCell ref="D27:E27"/>
    <mergeCell ref="D28:E28"/>
    <mergeCell ref="D45:E45"/>
    <mergeCell ref="D46:E46"/>
    <mergeCell ref="D47:E47"/>
    <mergeCell ref="D36:E36"/>
    <mergeCell ref="D37:E37"/>
    <mergeCell ref="D38:E38"/>
    <mergeCell ref="D39:E39"/>
    <mergeCell ref="D40:E40"/>
    <mergeCell ref="D41:E41"/>
    <mergeCell ref="D29:E29"/>
    <mergeCell ref="D18:E18"/>
    <mergeCell ref="D19:E19"/>
    <mergeCell ref="D20:E20"/>
    <mergeCell ref="D21:E21"/>
    <mergeCell ref="D22:E22"/>
    <mergeCell ref="D23:E23"/>
    <mergeCell ref="D17:E17"/>
    <mergeCell ref="C6:E6"/>
    <mergeCell ref="D9:E9"/>
    <mergeCell ref="D10:E10"/>
    <mergeCell ref="D11:E11"/>
    <mergeCell ref="D7:E8"/>
    <mergeCell ref="D12:E12"/>
    <mergeCell ref="D13:E13"/>
    <mergeCell ref="D14:E14"/>
    <mergeCell ref="D15:E15"/>
    <mergeCell ref="D16:E16"/>
  </mergeCells>
  <dataValidations count="1">
    <dataValidation type="list" allowBlank="1" showInputMessage="1" showErrorMessage="1" sqref="C4:C5">
      <formula1>Liste</formula1>
    </dataValidation>
  </dataValidations>
  <hyperlinks>
    <hyperlink ref="C1" location="Indhold!A1" display="Tilbage til indholdsfortegnelse"/>
  </hyperlinks>
  <pageMargins left="0.70866141732283472" right="0.19685039370078741" top="0.74803149606299213" bottom="0.74803149606299213" header="0.31496062992125984" footer="0.31496062992125984"/>
  <pageSetup paperSize="9" orientation="portrait" r:id="rId1"/>
  <headerFooter>
    <oddHeader>&amp;C&amp;G</odd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G637"/>
  <sheetViews>
    <sheetView topLeftCell="B1" zoomScaleNormal="100" workbookViewId="0">
      <selection activeCell="B1" sqref="B1:E1"/>
    </sheetView>
  </sheetViews>
  <sheetFormatPr defaultColWidth="0" defaultRowHeight="15" zeroHeight="1" x14ac:dyDescent="0.25"/>
  <cols>
    <col min="1" max="1" width="11.140625" style="62" hidden="1" customWidth="1"/>
    <col min="2" max="2" width="9.140625" customWidth="1"/>
    <col min="3" max="3" width="8.140625" style="62" hidden="1" customWidth="1"/>
    <col min="4" max="4" width="9.140625" customWidth="1"/>
    <col min="5" max="5" width="31.7109375" customWidth="1"/>
    <col min="6" max="6" width="52.28515625" bestFit="1" customWidth="1"/>
    <col min="7" max="7" width="0" hidden="1" customWidth="1"/>
    <col min="8" max="16384" width="9.140625" hidden="1"/>
  </cols>
  <sheetData>
    <row r="1" spans="1:7" x14ac:dyDescent="0.25">
      <c r="B1" s="119" t="s">
        <v>4</v>
      </c>
      <c r="C1" s="119"/>
      <c r="D1" s="119"/>
      <c r="E1" s="119"/>
      <c r="F1" s="39"/>
    </row>
    <row r="2" spans="1:7" s="81" customFormat="1" ht="18.75" customHeight="1" x14ac:dyDescent="0.3">
      <c r="B2" s="89"/>
      <c r="C2" s="89"/>
      <c r="D2" s="89"/>
      <c r="E2" s="89"/>
      <c r="F2" s="89"/>
    </row>
    <row r="3" spans="1:7" ht="18.75" customHeight="1" x14ac:dyDescent="0.3">
      <c r="B3" s="120" t="s">
        <v>702</v>
      </c>
      <c r="C3" s="120"/>
      <c r="D3" s="120"/>
      <c r="E3" s="120"/>
      <c r="F3" s="120"/>
    </row>
    <row r="4" spans="1:7" ht="18.75" customHeight="1" x14ac:dyDescent="0.3">
      <c r="B4" s="120" t="s">
        <v>97</v>
      </c>
      <c r="C4" s="120"/>
      <c r="D4" s="120"/>
      <c r="E4" s="120"/>
      <c r="F4" s="120"/>
    </row>
    <row r="5" spans="1:7" x14ac:dyDescent="0.25">
      <c r="B5" s="70"/>
      <c r="C5" s="70"/>
      <c r="D5" s="70"/>
      <c r="E5" s="70"/>
      <c r="F5" s="70"/>
    </row>
    <row r="6" spans="1:7" x14ac:dyDescent="0.25">
      <c r="B6" s="71" t="s">
        <v>98</v>
      </c>
      <c r="C6" s="71"/>
      <c r="D6" s="71" t="s">
        <v>99</v>
      </c>
      <c r="E6" s="71" t="s">
        <v>100</v>
      </c>
      <c r="F6" s="71" t="s">
        <v>101</v>
      </c>
    </row>
    <row r="7" spans="1:7" x14ac:dyDescent="0.25">
      <c r="B7" s="72"/>
      <c r="C7" s="72"/>
      <c r="D7" s="72"/>
      <c r="E7" s="71"/>
      <c r="F7" s="71"/>
    </row>
    <row r="8" spans="1:7" ht="15.75" x14ac:dyDescent="0.25">
      <c r="B8" s="73" t="s">
        <v>102</v>
      </c>
      <c r="C8" s="73"/>
      <c r="D8" s="71"/>
      <c r="E8" s="71"/>
      <c r="F8" s="71"/>
    </row>
    <row r="9" spans="1:7" x14ac:dyDescent="0.25">
      <c r="A9" s="42" t="s">
        <v>103</v>
      </c>
      <c r="B9" s="71" t="s">
        <v>103</v>
      </c>
      <c r="C9" s="71"/>
      <c r="D9" s="74"/>
      <c r="E9" s="74"/>
      <c r="F9" s="74"/>
    </row>
    <row r="10" spans="1:7" x14ac:dyDescent="0.25">
      <c r="A10" s="43">
        <v>11080</v>
      </c>
      <c r="B10" s="74">
        <v>11080</v>
      </c>
      <c r="C10" s="74">
        <v>4</v>
      </c>
      <c r="D10" s="74">
        <v>4</v>
      </c>
      <c r="E10" s="75" t="s">
        <v>104</v>
      </c>
      <c r="F10" s="75" t="s">
        <v>105</v>
      </c>
      <c r="G10" t="str">
        <f>A10&amp;""&amp;C10</f>
        <v>110804</v>
      </c>
    </row>
    <row r="11" spans="1:7" x14ac:dyDescent="0.25">
      <c r="A11" s="43">
        <v>11080</v>
      </c>
      <c r="B11" s="74">
        <v>11080</v>
      </c>
      <c r="C11" s="74">
        <v>7</v>
      </c>
      <c r="D11" s="74">
        <v>7</v>
      </c>
      <c r="E11" s="75" t="s">
        <v>104</v>
      </c>
      <c r="F11" s="75" t="s">
        <v>106</v>
      </c>
      <c r="G11" s="68" t="str">
        <f t="shared" ref="G11:G74" si="0">A11&amp;""&amp;C11</f>
        <v>110807</v>
      </c>
    </row>
    <row r="12" spans="1:7" x14ac:dyDescent="0.25">
      <c r="A12" s="43">
        <v>11080</v>
      </c>
      <c r="B12" s="74">
        <v>11080</v>
      </c>
      <c r="C12" s="74">
        <v>12</v>
      </c>
      <c r="D12" s="74">
        <v>12</v>
      </c>
      <c r="E12" s="75" t="s">
        <v>104</v>
      </c>
      <c r="F12" s="75" t="s">
        <v>107</v>
      </c>
      <c r="G12" s="68" t="str">
        <f t="shared" si="0"/>
        <v>1108012</v>
      </c>
    </row>
    <row r="13" spans="1:7" x14ac:dyDescent="0.25">
      <c r="A13" s="43">
        <v>11080</v>
      </c>
      <c r="B13" s="74">
        <v>11080</v>
      </c>
      <c r="C13" s="74">
        <v>14</v>
      </c>
      <c r="D13" s="74">
        <v>14</v>
      </c>
      <c r="E13" s="75" t="s">
        <v>104</v>
      </c>
      <c r="F13" s="75" t="s">
        <v>108</v>
      </c>
      <c r="G13" s="68" t="str">
        <f t="shared" si="0"/>
        <v>1108014</v>
      </c>
    </row>
    <row r="14" spans="1:7" x14ac:dyDescent="0.25">
      <c r="A14" s="43">
        <v>11080</v>
      </c>
      <c r="B14" s="74">
        <v>11080</v>
      </c>
      <c r="C14" s="74">
        <v>15</v>
      </c>
      <c r="D14" s="74">
        <v>15</v>
      </c>
      <c r="E14" s="75" t="s">
        <v>104</v>
      </c>
      <c r="F14" s="75" t="s">
        <v>109</v>
      </c>
      <c r="G14" s="68" t="str">
        <f t="shared" si="0"/>
        <v>1108015</v>
      </c>
    </row>
    <row r="15" spans="1:7" x14ac:dyDescent="0.25">
      <c r="A15" s="43">
        <v>11080</v>
      </c>
      <c r="B15" s="74">
        <v>11080</v>
      </c>
      <c r="C15" s="74">
        <v>16</v>
      </c>
      <c r="D15" s="74">
        <v>16</v>
      </c>
      <c r="E15" s="75" t="s">
        <v>104</v>
      </c>
      <c r="F15" s="75" t="s">
        <v>110</v>
      </c>
      <c r="G15" s="68" t="str">
        <f t="shared" si="0"/>
        <v>1108016</v>
      </c>
    </row>
    <row r="16" spans="1:7" x14ac:dyDescent="0.25">
      <c r="A16" s="43">
        <v>11080</v>
      </c>
      <c r="B16" s="74">
        <v>11080</v>
      </c>
      <c r="C16" s="74">
        <v>19</v>
      </c>
      <c r="D16" s="74">
        <v>19</v>
      </c>
      <c r="E16" s="75" t="s">
        <v>104</v>
      </c>
      <c r="F16" s="75" t="s">
        <v>111</v>
      </c>
      <c r="G16" s="68" t="str">
        <f t="shared" si="0"/>
        <v>1108019</v>
      </c>
    </row>
    <row r="17" spans="1:7" x14ac:dyDescent="0.25">
      <c r="A17" s="43">
        <v>11080</v>
      </c>
      <c r="B17" s="74">
        <v>11080</v>
      </c>
      <c r="C17" s="74">
        <v>20</v>
      </c>
      <c r="D17" s="74">
        <v>20</v>
      </c>
      <c r="E17" s="75" t="s">
        <v>104</v>
      </c>
      <c r="F17" s="75" t="s">
        <v>112</v>
      </c>
      <c r="G17" s="68" t="str">
        <f t="shared" si="0"/>
        <v>1108020</v>
      </c>
    </row>
    <row r="18" spans="1:7" x14ac:dyDescent="0.25">
      <c r="A18" s="43">
        <v>11080</v>
      </c>
      <c r="B18" s="74">
        <v>11080</v>
      </c>
      <c r="C18" s="74">
        <v>21</v>
      </c>
      <c r="D18" s="74">
        <v>21</v>
      </c>
      <c r="E18" s="75" t="s">
        <v>104</v>
      </c>
      <c r="F18" s="75" t="s">
        <v>113</v>
      </c>
      <c r="G18" s="68" t="str">
        <f t="shared" si="0"/>
        <v>1108021</v>
      </c>
    </row>
    <row r="19" spans="1:7" x14ac:dyDescent="0.25">
      <c r="A19" s="43">
        <v>11129</v>
      </c>
      <c r="B19" s="74">
        <v>11129</v>
      </c>
      <c r="C19" s="74">
        <v>1</v>
      </c>
      <c r="D19" s="74">
        <v>1</v>
      </c>
      <c r="E19" s="75" t="s">
        <v>114</v>
      </c>
      <c r="F19" s="75" t="s">
        <v>115</v>
      </c>
      <c r="G19" s="68" t="str">
        <f t="shared" si="0"/>
        <v>111291</v>
      </c>
    </row>
    <row r="20" spans="1:7" x14ac:dyDescent="0.25">
      <c r="A20" s="43">
        <v>11109</v>
      </c>
      <c r="B20" s="74">
        <v>11109</v>
      </c>
      <c r="C20" s="74">
        <v>1</v>
      </c>
      <c r="D20" s="74">
        <v>1</v>
      </c>
      <c r="E20" s="75" t="s">
        <v>116</v>
      </c>
      <c r="F20" s="75" t="s">
        <v>117</v>
      </c>
      <c r="G20" s="68" t="str">
        <f t="shared" si="0"/>
        <v>111091</v>
      </c>
    </row>
    <row r="21" spans="1:7" x14ac:dyDescent="0.25">
      <c r="A21" s="43">
        <v>11098</v>
      </c>
      <c r="B21" s="74">
        <v>11098</v>
      </c>
      <c r="C21" s="74">
        <v>1</v>
      </c>
      <c r="D21" s="74">
        <v>1</v>
      </c>
      <c r="E21" s="75" t="s">
        <v>118</v>
      </c>
      <c r="F21" s="75" t="s">
        <v>119</v>
      </c>
      <c r="G21" s="68" t="str">
        <f t="shared" si="0"/>
        <v>110981</v>
      </c>
    </row>
    <row r="22" spans="1:7" x14ac:dyDescent="0.25">
      <c r="A22" s="43">
        <v>11098</v>
      </c>
      <c r="B22" s="74">
        <v>11098</v>
      </c>
      <c r="C22" s="74">
        <v>2</v>
      </c>
      <c r="D22" s="74">
        <v>2</v>
      </c>
      <c r="E22" s="75" t="s">
        <v>118</v>
      </c>
      <c r="F22" s="75" t="s">
        <v>120</v>
      </c>
      <c r="G22" s="68" t="str">
        <f t="shared" si="0"/>
        <v>110982</v>
      </c>
    </row>
    <row r="23" spans="1:7" x14ac:dyDescent="0.25">
      <c r="A23" s="43">
        <v>11098</v>
      </c>
      <c r="B23" s="74">
        <v>11098</v>
      </c>
      <c r="C23" s="74">
        <v>5</v>
      </c>
      <c r="D23" s="74">
        <v>5</v>
      </c>
      <c r="E23" s="75" t="s">
        <v>118</v>
      </c>
      <c r="F23" s="75" t="s">
        <v>121</v>
      </c>
      <c r="G23" s="68" t="str">
        <f t="shared" si="0"/>
        <v>110985</v>
      </c>
    </row>
    <row r="24" spans="1:7" x14ac:dyDescent="0.25">
      <c r="A24" s="43">
        <v>11098</v>
      </c>
      <c r="B24" s="74">
        <v>11098</v>
      </c>
      <c r="C24" s="74">
        <v>7</v>
      </c>
      <c r="D24" s="74">
        <v>7</v>
      </c>
      <c r="E24" s="75" t="s">
        <v>118</v>
      </c>
      <c r="F24" s="75" t="s">
        <v>122</v>
      </c>
      <c r="G24" s="68" t="str">
        <f t="shared" si="0"/>
        <v>110987</v>
      </c>
    </row>
    <row r="25" spans="1:7" x14ac:dyDescent="0.25">
      <c r="A25" s="43">
        <v>11098</v>
      </c>
      <c r="B25" s="74">
        <v>11098</v>
      </c>
      <c r="C25" s="74">
        <v>12</v>
      </c>
      <c r="D25" s="74">
        <v>12</v>
      </c>
      <c r="E25" s="75" t="s">
        <v>118</v>
      </c>
      <c r="F25" s="75" t="s">
        <v>123</v>
      </c>
      <c r="G25" s="68" t="str">
        <f t="shared" si="0"/>
        <v>1109812</v>
      </c>
    </row>
    <row r="26" spans="1:7" x14ac:dyDescent="0.25">
      <c r="A26" s="43">
        <v>11098</v>
      </c>
      <c r="B26" s="74">
        <v>11098</v>
      </c>
      <c r="C26" s="74">
        <v>18</v>
      </c>
      <c r="D26" s="74">
        <v>18</v>
      </c>
      <c r="E26" s="75" t="s">
        <v>118</v>
      </c>
      <c r="F26" s="75" t="s">
        <v>124</v>
      </c>
      <c r="G26" s="68" t="str">
        <f t="shared" si="0"/>
        <v>1109818</v>
      </c>
    </row>
    <row r="27" spans="1:7" x14ac:dyDescent="0.25">
      <c r="A27" s="43">
        <v>11098</v>
      </c>
      <c r="B27" s="74">
        <v>11098</v>
      </c>
      <c r="C27" s="74">
        <v>20</v>
      </c>
      <c r="D27" s="74">
        <v>20</v>
      </c>
      <c r="E27" s="75" t="s">
        <v>118</v>
      </c>
      <c r="F27" s="75" t="s">
        <v>125</v>
      </c>
      <c r="G27" s="68" t="str">
        <f t="shared" si="0"/>
        <v>1109820</v>
      </c>
    </row>
    <row r="28" spans="1:7" x14ac:dyDescent="0.25">
      <c r="A28" s="43">
        <v>11098</v>
      </c>
      <c r="B28" s="74">
        <v>11098</v>
      </c>
      <c r="C28" s="74">
        <v>21</v>
      </c>
      <c r="D28" s="74">
        <v>21</v>
      </c>
      <c r="E28" s="75" t="s">
        <v>118</v>
      </c>
      <c r="F28" s="75" t="s">
        <v>126</v>
      </c>
      <c r="G28" s="68" t="str">
        <f t="shared" si="0"/>
        <v>1109821</v>
      </c>
    </row>
    <row r="29" spans="1:7" x14ac:dyDescent="0.25">
      <c r="A29" s="43">
        <v>11098</v>
      </c>
      <c r="B29" s="74">
        <v>11098</v>
      </c>
      <c r="C29" s="74">
        <v>22</v>
      </c>
      <c r="D29" s="74">
        <v>22</v>
      </c>
      <c r="E29" s="75" t="s">
        <v>118</v>
      </c>
      <c r="F29" s="75" t="s">
        <v>127</v>
      </c>
      <c r="G29" s="68" t="str">
        <f t="shared" si="0"/>
        <v>1109822</v>
      </c>
    </row>
    <row r="30" spans="1:7" x14ac:dyDescent="0.25">
      <c r="A30" s="43">
        <v>11135</v>
      </c>
      <c r="B30" s="74">
        <v>11135</v>
      </c>
      <c r="C30" s="74">
        <v>1</v>
      </c>
      <c r="D30" s="74">
        <v>1</v>
      </c>
      <c r="E30" s="75" t="s">
        <v>128</v>
      </c>
      <c r="F30" s="75" t="s">
        <v>129</v>
      </c>
      <c r="G30" s="68" t="str">
        <f t="shared" si="0"/>
        <v>111351</v>
      </c>
    </row>
    <row r="31" spans="1:7" x14ac:dyDescent="0.25">
      <c r="A31" s="44"/>
      <c r="B31" s="76"/>
      <c r="C31" s="76"/>
      <c r="D31" s="76"/>
      <c r="E31" s="77"/>
      <c r="F31" s="76"/>
      <c r="G31" s="68" t="str">
        <f t="shared" si="0"/>
        <v/>
      </c>
    </row>
    <row r="32" spans="1:7" x14ac:dyDescent="0.25">
      <c r="A32" s="42" t="s">
        <v>130</v>
      </c>
      <c r="B32" s="71" t="s">
        <v>130</v>
      </c>
      <c r="C32" s="76"/>
      <c r="D32" s="76"/>
      <c r="E32" s="76"/>
      <c r="F32" s="76"/>
      <c r="G32" s="68" t="str">
        <f t="shared" si="0"/>
        <v>B</v>
      </c>
    </row>
    <row r="33" spans="1:7" x14ac:dyDescent="0.25">
      <c r="A33" s="43">
        <v>11138</v>
      </c>
      <c r="B33" s="74">
        <v>11138</v>
      </c>
      <c r="C33" s="74">
        <v>3</v>
      </c>
      <c r="D33" s="74">
        <v>3</v>
      </c>
      <c r="E33" s="75" t="s">
        <v>131</v>
      </c>
      <c r="F33" s="75" t="s">
        <v>132</v>
      </c>
      <c r="G33" s="68" t="str">
        <f t="shared" si="0"/>
        <v>111383</v>
      </c>
    </row>
    <row r="34" spans="1:7" x14ac:dyDescent="0.25">
      <c r="A34" s="43">
        <v>11138</v>
      </c>
      <c r="B34" s="74">
        <v>11138</v>
      </c>
      <c r="C34" s="74">
        <v>6</v>
      </c>
      <c r="D34" s="74">
        <v>6</v>
      </c>
      <c r="E34" s="75" t="s">
        <v>131</v>
      </c>
      <c r="F34" s="75" t="s">
        <v>133</v>
      </c>
      <c r="G34" s="68" t="str">
        <f t="shared" si="0"/>
        <v>111386</v>
      </c>
    </row>
    <row r="35" spans="1:7" x14ac:dyDescent="0.25">
      <c r="A35" s="43">
        <v>11138</v>
      </c>
      <c r="B35" s="74">
        <v>11138</v>
      </c>
      <c r="C35" s="74">
        <v>7</v>
      </c>
      <c r="D35" s="74">
        <v>7</v>
      </c>
      <c r="E35" s="75" t="s">
        <v>131</v>
      </c>
      <c r="F35" s="75" t="s">
        <v>134</v>
      </c>
      <c r="G35" s="68" t="str">
        <f t="shared" si="0"/>
        <v>111387</v>
      </c>
    </row>
    <row r="36" spans="1:7" x14ac:dyDescent="0.25">
      <c r="A36" s="43">
        <v>11138</v>
      </c>
      <c r="B36" s="74">
        <v>11138</v>
      </c>
      <c r="C36" s="74">
        <v>12</v>
      </c>
      <c r="D36" s="74">
        <v>12</v>
      </c>
      <c r="E36" s="75" t="s">
        <v>131</v>
      </c>
      <c r="F36" s="75" t="s">
        <v>135</v>
      </c>
      <c r="G36" s="68" t="str">
        <f t="shared" si="0"/>
        <v>1113812</v>
      </c>
    </row>
    <row r="37" spans="1:7" x14ac:dyDescent="0.25">
      <c r="A37" s="43">
        <v>11138</v>
      </c>
      <c r="B37" s="74">
        <v>11138</v>
      </c>
      <c r="C37" s="74">
        <v>18</v>
      </c>
      <c r="D37" s="74">
        <v>18</v>
      </c>
      <c r="E37" s="75" t="s">
        <v>131</v>
      </c>
      <c r="F37" s="75" t="s">
        <v>136</v>
      </c>
      <c r="G37" s="68" t="str">
        <f t="shared" si="0"/>
        <v>1113818</v>
      </c>
    </row>
    <row r="38" spans="1:7" x14ac:dyDescent="0.25">
      <c r="A38" s="43">
        <v>11138</v>
      </c>
      <c r="B38" s="74">
        <v>11138</v>
      </c>
      <c r="C38" s="74">
        <v>25</v>
      </c>
      <c r="D38" s="74">
        <v>25</v>
      </c>
      <c r="E38" s="75" t="s">
        <v>131</v>
      </c>
      <c r="F38" s="75" t="s">
        <v>137</v>
      </c>
      <c r="G38" s="68" t="str">
        <f t="shared" si="0"/>
        <v>1113825</v>
      </c>
    </row>
    <row r="39" spans="1:7" x14ac:dyDescent="0.25">
      <c r="A39" s="43">
        <v>11138</v>
      </c>
      <c r="B39" s="74">
        <v>11138</v>
      </c>
      <c r="C39" s="74">
        <v>26</v>
      </c>
      <c r="D39" s="74">
        <v>26</v>
      </c>
      <c r="E39" s="75" t="s">
        <v>131</v>
      </c>
      <c r="F39" s="75" t="s">
        <v>138</v>
      </c>
      <c r="G39" s="68" t="str">
        <f t="shared" si="0"/>
        <v>1113826</v>
      </c>
    </row>
    <row r="40" spans="1:7" x14ac:dyDescent="0.25">
      <c r="A40" s="43">
        <v>11138</v>
      </c>
      <c r="B40" s="74">
        <v>11138</v>
      </c>
      <c r="C40" s="74">
        <v>27</v>
      </c>
      <c r="D40" s="74">
        <v>27</v>
      </c>
      <c r="E40" s="75" t="s">
        <v>131</v>
      </c>
      <c r="F40" s="75" t="s">
        <v>139</v>
      </c>
      <c r="G40" s="68" t="str">
        <f t="shared" si="0"/>
        <v>1113827</v>
      </c>
    </row>
    <row r="41" spans="1:7" x14ac:dyDescent="0.25">
      <c r="A41" s="43">
        <v>11138</v>
      </c>
      <c r="B41" s="74">
        <v>11138</v>
      </c>
      <c r="C41" s="74">
        <v>29</v>
      </c>
      <c r="D41" s="74">
        <v>29</v>
      </c>
      <c r="E41" s="75" t="s">
        <v>131</v>
      </c>
      <c r="F41" s="75" t="s">
        <v>140</v>
      </c>
      <c r="G41" s="68" t="str">
        <f t="shared" si="0"/>
        <v>1113829</v>
      </c>
    </row>
    <row r="42" spans="1:7" x14ac:dyDescent="0.25">
      <c r="A42" s="43">
        <v>11138</v>
      </c>
      <c r="B42" s="74">
        <v>11138</v>
      </c>
      <c r="C42" s="74">
        <v>30</v>
      </c>
      <c r="D42" s="74">
        <v>30</v>
      </c>
      <c r="E42" s="75" t="s">
        <v>131</v>
      </c>
      <c r="F42" s="75" t="s">
        <v>141</v>
      </c>
      <c r="G42" s="68" t="str">
        <f t="shared" si="0"/>
        <v>1113830</v>
      </c>
    </row>
    <row r="43" spans="1:7" x14ac:dyDescent="0.25">
      <c r="A43" s="43">
        <v>11138</v>
      </c>
      <c r="B43" s="74">
        <v>11138</v>
      </c>
      <c r="C43" s="74">
        <v>31</v>
      </c>
      <c r="D43" s="74">
        <v>31</v>
      </c>
      <c r="E43" s="75" t="s">
        <v>131</v>
      </c>
      <c r="F43" s="75" t="s">
        <v>142</v>
      </c>
      <c r="G43" s="68" t="str">
        <f t="shared" si="0"/>
        <v>1113831</v>
      </c>
    </row>
    <row r="44" spans="1:7" x14ac:dyDescent="0.25">
      <c r="A44" s="43">
        <v>11138</v>
      </c>
      <c r="B44" s="74">
        <v>11138</v>
      </c>
      <c r="C44" s="74">
        <v>32</v>
      </c>
      <c r="D44" s="74">
        <v>32</v>
      </c>
      <c r="E44" s="75" t="s">
        <v>131</v>
      </c>
      <c r="F44" s="75" t="s">
        <v>143</v>
      </c>
      <c r="G44" s="68" t="str">
        <f t="shared" si="0"/>
        <v>1113832</v>
      </c>
    </row>
    <row r="45" spans="1:7" x14ac:dyDescent="0.25">
      <c r="A45" s="43">
        <v>11138</v>
      </c>
      <c r="B45" s="74">
        <v>11138</v>
      </c>
      <c r="C45" s="74">
        <v>33</v>
      </c>
      <c r="D45" s="74">
        <v>33</v>
      </c>
      <c r="E45" s="75" t="s">
        <v>131</v>
      </c>
      <c r="F45" s="75" t="s">
        <v>144</v>
      </c>
      <c r="G45" s="68" t="str">
        <f t="shared" si="0"/>
        <v>1113833</v>
      </c>
    </row>
    <row r="46" spans="1:7" x14ac:dyDescent="0.25">
      <c r="A46" s="43">
        <v>11138</v>
      </c>
      <c r="B46" s="74">
        <v>11138</v>
      </c>
      <c r="C46" s="74">
        <v>34</v>
      </c>
      <c r="D46" s="74">
        <v>34</v>
      </c>
      <c r="E46" s="75" t="s">
        <v>131</v>
      </c>
      <c r="F46" s="75" t="s">
        <v>145</v>
      </c>
      <c r="G46" s="68" t="str">
        <f t="shared" si="0"/>
        <v>1113834</v>
      </c>
    </row>
    <row r="47" spans="1:7" x14ac:dyDescent="0.25">
      <c r="A47" s="43">
        <v>11138</v>
      </c>
      <c r="B47" s="74">
        <v>11138</v>
      </c>
      <c r="C47" s="74">
        <v>35</v>
      </c>
      <c r="D47" s="74">
        <v>35</v>
      </c>
      <c r="E47" s="75" t="s">
        <v>131</v>
      </c>
      <c r="F47" s="75" t="s">
        <v>146</v>
      </c>
      <c r="G47" s="68" t="str">
        <f t="shared" si="0"/>
        <v>1113835</v>
      </c>
    </row>
    <row r="48" spans="1:7" x14ac:dyDescent="0.25">
      <c r="A48" s="43">
        <v>11138</v>
      </c>
      <c r="B48" s="74">
        <v>11138</v>
      </c>
      <c r="C48" s="74">
        <v>39</v>
      </c>
      <c r="D48" s="74">
        <v>39</v>
      </c>
      <c r="E48" s="75" t="s">
        <v>131</v>
      </c>
      <c r="F48" s="75" t="s">
        <v>147</v>
      </c>
      <c r="G48" s="68" t="str">
        <f t="shared" si="0"/>
        <v>1113839</v>
      </c>
    </row>
    <row r="49" spans="1:7" x14ac:dyDescent="0.25">
      <c r="A49" s="43">
        <v>11138</v>
      </c>
      <c r="B49" s="74">
        <v>11138</v>
      </c>
      <c r="C49" s="74">
        <v>40</v>
      </c>
      <c r="D49" s="74">
        <v>40</v>
      </c>
      <c r="E49" s="75" t="s">
        <v>131</v>
      </c>
      <c r="F49" s="75" t="s">
        <v>148</v>
      </c>
      <c r="G49" s="68" t="str">
        <f t="shared" si="0"/>
        <v>1113840</v>
      </c>
    </row>
    <row r="50" spans="1:7" x14ac:dyDescent="0.25">
      <c r="A50" s="43">
        <v>11138</v>
      </c>
      <c r="B50" s="74">
        <v>11138</v>
      </c>
      <c r="C50" s="74">
        <v>41</v>
      </c>
      <c r="D50" s="74">
        <v>41</v>
      </c>
      <c r="E50" s="75" t="s">
        <v>131</v>
      </c>
      <c r="F50" s="75" t="s">
        <v>149</v>
      </c>
      <c r="G50" s="68" t="str">
        <f t="shared" si="0"/>
        <v>1113841</v>
      </c>
    </row>
    <row r="51" spans="1:7" x14ac:dyDescent="0.25">
      <c r="A51" s="43">
        <v>11138</v>
      </c>
      <c r="B51" s="74">
        <v>11138</v>
      </c>
      <c r="C51" s="74">
        <v>42</v>
      </c>
      <c r="D51" s="74">
        <v>42</v>
      </c>
      <c r="E51" s="75" t="s">
        <v>131</v>
      </c>
      <c r="F51" s="75" t="s">
        <v>150</v>
      </c>
      <c r="G51" s="68" t="str">
        <f t="shared" si="0"/>
        <v>1113842</v>
      </c>
    </row>
    <row r="52" spans="1:7" x14ac:dyDescent="0.25">
      <c r="A52" s="43">
        <v>11138</v>
      </c>
      <c r="B52" s="74">
        <v>11138</v>
      </c>
      <c r="C52" s="74">
        <v>43</v>
      </c>
      <c r="D52" s="74">
        <v>43</v>
      </c>
      <c r="E52" s="75" t="s">
        <v>131</v>
      </c>
      <c r="F52" s="75" t="s">
        <v>151</v>
      </c>
      <c r="G52" s="68" t="str">
        <f t="shared" si="0"/>
        <v>1113843</v>
      </c>
    </row>
    <row r="53" spans="1:7" x14ac:dyDescent="0.25">
      <c r="A53" s="43">
        <v>11138</v>
      </c>
      <c r="B53" s="74">
        <v>11138</v>
      </c>
      <c r="C53" s="74">
        <v>44</v>
      </c>
      <c r="D53" s="74">
        <v>44</v>
      </c>
      <c r="E53" s="75" t="s">
        <v>131</v>
      </c>
      <c r="F53" s="75" t="s">
        <v>152</v>
      </c>
      <c r="G53" s="68" t="str">
        <f t="shared" si="0"/>
        <v>1113844</v>
      </c>
    </row>
    <row r="54" spans="1:7" x14ac:dyDescent="0.25">
      <c r="A54" s="43">
        <v>11138</v>
      </c>
      <c r="B54" s="74">
        <v>11138</v>
      </c>
      <c r="C54" s="74">
        <v>45</v>
      </c>
      <c r="D54" s="74">
        <v>45</v>
      </c>
      <c r="E54" s="75" t="s">
        <v>131</v>
      </c>
      <c r="F54" s="75" t="s">
        <v>153</v>
      </c>
      <c r="G54" s="68" t="str">
        <f t="shared" si="0"/>
        <v>1113845</v>
      </c>
    </row>
    <row r="55" spans="1:7" x14ac:dyDescent="0.25">
      <c r="A55" s="43">
        <v>11138</v>
      </c>
      <c r="B55" s="74">
        <v>11138</v>
      </c>
      <c r="C55" s="74">
        <v>46</v>
      </c>
      <c r="D55" s="74">
        <v>46</v>
      </c>
      <c r="E55" s="75" t="s">
        <v>131</v>
      </c>
      <c r="F55" s="75" t="s">
        <v>154</v>
      </c>
      <c r="G55" s="68" t="str">
        <f t="shared" si="0"/>
        <v>1113846</v>
      </c>
    </row>
    <row r="56" spans="1:7" x14ac:dyDescent="0.25">
      <c r="A56" s="43">
        <v>11138</v>
      </c>
      <c r="B56" s="74">
        <v>11138</v>
      </c>
      <c r="C56" s="74">
        <v>47</v>
      </c>
      <c r="D56" s="74">
        <v>47</v>
      </c>
      <c r="E56" s="75" t="s">
        <v>131</v>
      </c>
      <c r="F56" s="75" t="s">
        <v>155</v>
      </c>
      <c r="G56" s="68" t="str">
        <f t="shared" si="0"/>
        <v>1113847</v>
      </c>
    </row>
    <row r="57" spans="1:7" x14ac:dyDescent="0.25">
      <c r="A57" s="43">
        <v>11138</v>
      </c>
      <c r="B57" s="74">
        <v>11138</v>
      </c>
      <c r="C57" s="74">
        <v>48</v>
      </c>
      <c r="D57" s="74">
        <v>48</v>
      </c>
      <c r="E57" s="75" t="s">
        <v>131</v>
      </c>
      <c r="F57" s="75" t="s">
        <v>156</v>
      </c>
      <c r="G57" s="68" t="str">
        <f t="shared" si="0"/>
        <v>1113848</v>
      </c>
    </row>
    <row r="58" spans="1:7" x14ac:dyDescent="0.25">
      <c r="A58" s="43">
        <v>11138</v>
      </c>
      <c r="B58" s="74">
        <v>11138</v>
      </c>
      <c r="C58" s="74">
        <v>49</v>
      </c>
      <c r="D58" s="74">
        <v>49</v>
      </c>
      <c r="E58" s="75" t="s">
        <v>131</v>
      </c>
      <c r="F58" s="75" t="s">
        <v>157</v>
      </c>
      <c r="G58" s="68" t="str">
        <f t="shared" si="0"/>
        <v>1113849</v>
      </c>
    </row>
    <row r="59" spans="1:7" x14ac:dyDescent="0.25">
      <c r="A59" s="43">
        <v>11108</v>
      </c>
      <c r="B59" s="74">
        <v>11108</v>
      </c>
      <c r="C59" s="74">
        <v>1</v>
      </c>
      <c r="D59" s="74">
        <v>1</v>
      </c>
      <c r="E59" s="75" t="s">
        <v>158</v>
      </c>
      <c r="F59" s="75" t="s">
        <v>159</v>
      </c>
      <c r="G59" s="68" t="str">
        <f t="shared" si="0"/>
        <v>111081</v>
      </c>
    </row>
    <row r="60" spans="1:7" x14ac:dyDescent="0.25">
      <c r="A60" s="44"/>
      <c r="B60" s="76"/>
      <c r="C60" s="76"/>
      <c r="D60" s="76"/>
      <c r="E60" s="77"/>
      <c r="F60" s="76"/>
      <c r="G60" s="68" t="str">
        <f t="shared" si="0"/>
        <v/>
      </c>
    </row>
    <row r="61" spans="1:7" x14ac:dyDescent="0.25">
      <c r="A61" s="42" t="s">
        <v>160</v>
      </c>
      <c r="B61" s="71" t="s">
        <v>160</v>
      </c>
      <c r="C61" s="76"/>
      <c r="D61" s="76"/>
      <c r="E61" s="76"/>
      <c r="F61" s="76"/>
      <c r="G61" s="68" t="str">
        <f t="shared" si="0"/>
        <v>C</v>
      </c>
    </row>
    <row r="62" spans="1:7" x14ac:dyDescent="0.25">
      <c r="A62" s="43">
        <v>11186</v>
      </c>
      <c r="B62" s="74">
        <v>11186</v>
      </c>
      <c r="C62" s="74">
        <v>1</v>
      </c>
      <c r="D62" s="74">
        <v>1</v>
      </c>
      <c r="E62" s="75" t="s">
        <v>161</v>
      </c>
      <c r="F62" s="75" t="s">
        <v>162</v>
      </c>
      <c r="G62" s="68" t="str">
        <f t="shared" si="0"/>
        <v>111861</v>
      </c>
    </row>
    <row r="63" spans="1:7" x14ac:dyDescent="0.25">
      <c r="A63" s="43">
        <v>11186</v>
      </c>
      <c r="B63" s="74">
        <v>11186</v>
      </c>
      <c r="C63" s="74">
        <v>2</v>
      </c>
      <c r="D63" s="74">
        <v>2</v>
      </c>
      <c r="E63" s="75" t="s">
        <v>161</v>
      </c>
      <c r="F63" s="75" t="s">
        <v>122</v>
      </c>
      <c r="G63" s="68" t="str">
        <f t="shared" si="0"/>
        <v>111862</v>
      </c>
    </row>
    <row r="64" spans="1:7" x14ac:dyDescent="0.25">
      <c r="A64" s="43">
        <v>11057</v>
      </c>
      <c r="B64" s="74">
        <v>11057</v>
      </c>
      <c r="C64" s="74">
        <v>1</v>
      </c>
      <c r="D64" s="74">
        <v>1</v>
      </c>
      <c r="E64" s="75" t="s">
        <v>163</v>
      </c>
      <c r="F64" s="75" t="s">
        <v>164</v>
      </c>
      <c r="G64" s="68" t="str">
        <f t="shared" si="0"/>
        <v>110571</v>
      </c>
    </row>
    <row r="65" spans="1:7" x14ac:dyDescent="0.25">
      <c r="A65" s="43">
        <v>11057</v>
      </c>
      <c r="B65" s="74">
        <v>11057</v>
      </c>
      <c r="C65" s="74">
        <v>2</v>
      </c>
      <c r="D65" s="74">
        <v>2</v>
      </c>
      <c r="E65" s="75" t="s">
        <v>163</v>
      </c>
      <c r="F65" s="75" t="s">
        <v>165</v>
      </c>
      <c r="G65" s="68" t="str">
        <f t="shared" si="0"/>
        <v>110572</v>
      </c>
    </row>
    <row r="66" spans="1:7" x14ac:dyDescent="0.25">
      <c r="A66" s="43">
        <v>11057</v>
      </c>
      <c r="B66" s="74">
        <v>11057</v>
      </c>
      <c r="C66" s="74">
        <v>5</v>
      </c>
      <c r="D66" s="74">
        <v>5</v>
      </c>
      <c r="E66" s="75" t="s">
        <v>163</v>
      </c>
      <c r="F66" s="75" t="s">
        <v>166</v>
      </c>
      <c r="G66" s="68" t="str">
        <f t="shared" si="0"/>
        <v>110575</v>
      </c>
    </row>
    <row r="67" spans="1:7" x14ac:dyDescent="0.25">
      <c r="A67" s="43">
        <v>11057</v>
      </c>
      <c r="B67" s="74">
        <v>11057</v>
      </c>
      <c r="C67" s="74">
        <v>6</v>
      </c>
      <c r="D67" s="74">
        <v>6</v>
      </c>
      <c r="E67" s="75" t="s">
        <v>163</v>
      </c>
      <c r="F67" s="75" t="s">
        <v>167</v>
      </c>
      <c r="G67" s="68" t="str">
        <f t="shared" si="0"/>
        <v>110576</v>
      </c>
    </row>
    <row r="68" spans="1:7" x14ac:dyDescent="0.25">
      <c r="A68" s="43">
        <v>11057</v>
      </c>
      <c r="B68" s="74">
        <v>11057</v>
      </c>
      <c r="C68" s="74">
        <v>8</v>
      </c>
      <c r="D68" s="74">
        <v>8</v>
      </c>
      <c r="E68" s="75" t="s">
        <v>163</v>
      </c>
      <c r="F68" s="75" t="s">
        <v>168</v>
      </c>
      <c r="G68" s="68" t="str">
        <f t="shared" si="0"/>
        <v>110578</v>
      </c>
    </row>
    <row r="69" spans="1:7" x14ac:dyDescent="0.25">
      <c r="A69" s="43">
        <v>11057</v>
      </c>
      <c r="B69" s="74">
        <v>11057</v>
      </c>
      <c r="C69" s="74">
        <v>9</v>
      </c>
      <c r="D69" s="74">
        <v>9</v>
      </c>
      <c r="E69" s="75" t="s">
        <v>163</v>
      </c>
      <c r="F69" s="75" t="s">
        <v>169</v>
      </c>
      <c r="G69" s="68" t="str">
        <f t="shared" si="0"/>
        <v>110579</v>
      </c>
    </row>
    <row r="70" spans="1:7" x14ac:dyDescent="0.25">
      <c r="A70" s="43">
        <v>11057</v>
      </c>
      <c r="B70" s="74">
        <v>11057</v>
      </c>
      <c r="C70" s="74">
        <v>10</v>
      </c>
      <c r="D70" s="74">
        <v>10</v>
      </c>
      <c r="E70" s="75" t="s">
        <v>163</v>
      </c>
      <c r="F70" s="75" t="s">
        <v>170</v>
      </c>
      <c r="G70" s="68" t="str">
        <f t="shared" si="0"/>
        <v>1105710</v>
      </c>
    </row>
    <row r="71" spans="1:7" x14ac:dyDescent="0.25">
      <c r="A71" s="44"/>
      <c r="B71" s="76"/>
      <c r="C71" s="76"/>
      <c r="D71" s="76"/>
      <c r="E71" s="76"/>
      <c r="F71" s="76"/>
      <c r="G71" s="68" t="str">
        <f t="shared" si="0"/>
        <v/>
      </c>
    </row>
    <row r="72" spans="1:7" x14ac:dyDescent="0.25">
      <c r="A72" s="42" t="s">
        <v>171</v>
      </c>
      <c r="B72" s="71" t="s">
        <v>171</v>
      </c>
      <c r="C72" s="76"/>
      <c r="D72" s="76"/>
      <c r="E72" s="76"/>
      <c r="F72" s="76"/>
      <c r="G72" s="68" t="str">
        <f t="shared" si="0"/>
        <v>D</v>
      </c>
    </row>
    <row r="73" spans="1:7" x14ac:dyDescent="0.25">
      <c r="A73" s="43">
        <v>11005</v>
      </c>
      <c r="B73" s="74">
        <v>11005</v>
      </c>
      <c r="C73" s="74">
        <v>1</v>
      </c>
      <c r="D73" s="74">
        <v>1</v>
      </c>
      <c r="E73" s="75" t="s">
        <v>172</v>
      </c>
      <c r="F73" s="75" t="s">
        <v>165</v>
      </c>
      <c r="G73" s="68" t="str">
        <f t="shared" si="0"/>
        <v>110051</v>
      </c>
    </row>
    <row r="74" spans="1:7" x14ac:dyDescent="0.25">
      <c r="A74" s="43">
        <v>11005</v>
      </c>
      <c r="B74" s="74">
        <v>11005</v>
      </c>
      <c r="C74" s="74">
        <v>2</v>
      </c>
      <c r="D74" s="74">
        <v>2</v>
      </c>
      <c r="E74" s="75" t="s">
        <v>172</v>
      </c>
      <c r="F74" s="75" t="s">
        <v>173</v>
      </c>
      <c r="G74" s="68" t="str">
        <f t="shared" si="0"/>
        <v>110052</v>
      </c>
    </row>
    <row r="75" spans="1:7" x14ac:dyDescent="0.25">
      <c r="A75" s="43">
        <v>11005</v>
      </c>
      <c r="B75" s="74">
        <v>11005</v>
      </c>
      <c r="C75" s="74">
        <v>3</v>
      </c>
      <c r="D75" s="74">
        <v>3</v>
      </c>
      <c r="E75" s="75" t="s">
        <v>172</v>
      </c>
      <c r="F75" s="75" t="s">
        <v>174</v>
      </c>
      <c r="G75" s="68" t="str">
        <f t="shared" ref="G75:G138" si="1">A75&amp;""&amp;C75</f>
        <v>110053</v>
      </c>
    </row>
    <row r="76" spans="1:7" x14ac:dyDescent="0.25">
      <c r="A76" s="43">
        <v>11005</v>
      </c>
      <c r="B76" s="74">
        <v>11005</v>
      </c>
      <c r="C76" s="74">
        <v>8</v>
      </c>
      <c r="D76" s="74">
        <v>8</v>
      </c>
      <c r="E76" s="75" t="s">
        <v>172</v>
      </c>
      <c r="F76" s="75" t="s">
        <v>175</v>
      </c>
      <c r="G76" s="68" t="str">
        <f t="shared" si="1"/>
        <v>110058</v>
      </c>
    </row>
    <row r="77" spans="1:7" x14ac:dyDescent="0.25">
      <c r="A77" s="43">
        <v>11005</v>
      </c>
      <c r="B77" s="74">
        <v>11005</v>
      </c>
      <c r="C77" s="74">
        <v>13</v>
      </c>
      <c r="D77" s="74">
        <v>13</v>
      </c>
      <c r="E77" s="75" t="s">
        <v>172</v>
      </c>
      <c r="F77" s="75" t="s">
        <v>176</v>
      </c>
      <c r="G77" s="68" t="str">
        <f t="shared" si="1"/>
        <v>1100513</v>
      </c>
    </row>
    <row r="78" spans="1:7" x14ac:dyDescent="0.25">
      <c r="A78" s="43">
        <v>11005</v>
      </c>
      <c r="B78" s="74">
        <v>11005</v>
      </c>
      <c r="C78" s="74">
        <v>15</v>
      </c>
      <c r="D78" s="74">
        <v>15</v>
      </c>
      <c r="E78" s="75" t="s">
        <v>172</v>
      </c>
      <c r="F78" s="75" t="s">
        <v>177</v>
      </c>
      <c r="G78" s="68" t="str">
        <f t="shared" si="1"/>
        <v>1100515</v>
      </c>
    </row>
    <row r="79" spans="1:7" x14ac:dyDescent="0.25">
      <c r="A79" s="43">
        <v>11005</v>
      </c>
      <c r="B79" s="74">
        <v>11005</v>
      </c>
      <c r="C79" s="74">
        <v>18</v>
      </c>
      <c r="D79" s="74">
        <v>18</v>
      </c>
      <c r="E79" s="75" t="s">
        <v>172</v>
      </c>
      <c r="F79" s="75" t="s">
        <v>178</v>
      </c>
      <c r="G79" s="68" t="str">
        <f t="shared" si="1"/>
        <v>1100518</v>
      </c>
    </row>
    <row r="80" spans="1:7" x14ac:dyDescent="0.25">
      <c r="A80" s="43">
        <v>11005</v>
      </c>
      <c r="B80" s="74">
        <v>11005</v>
      </c>
      <c r="C80" s="74">
        <v>19</v>
      </c>
      <c r="D80" s="74">
        <v>19</v>
      </c>
      <c r="E80" s="75" t="s">
        <v>172</v>
      </c>
      <c r="F80" s="75" t="s">
        <v>179</v>
      </c>
      <c r="G80" s="68" t="str">
        <f t="shared" si="1"/>
        <v>1100519</v>
      </c>
    </row>
    <row r="81" spans="1:7" x14ac:dyDescent="0.25">
      <c r="A81" s="43">
        <v>11005</v>
      </c>
      <c r="B81" s="74">
        <v>11005</v>
      </c>
      <c r="C81" s="74">
        <v>20</v>
      </c>
      <c r="D81" s="74">
        <v>20</v>
      </c>
      <c r="E81" s="75" t="s">
        <v>172</v>
      </c>
      <c r="F81" s="75" t="s">
        <v>180</v>
      </c>
      <c r="G81" s="68" t="str">
        <f t="shared" si="1"/>
        <v>1100520</v>
      </c>
    </row>
    <row r="82" spans="1:7" x14ac:dyDescent="0.25">
      <c r="A82" s="43">
        <v>11005</v>
      </c>
      <c r="B82" s="74">
        <v>11005</v>
      </c>
      <c r="C82" s="74">
        <v>22</v>
      </c>
      <c r="D82" s="74">
        <v>22</v>
      </c>
      <c r="E82" s="75" t="s">
        <v>172</v>
      </c>
      <c r="F82" s="75" t="s">
        <v>181</v>
      </c>
      <c r="G82" s="68" t="str">
        <f t="shared" si="1"/>
        <v>1100522</v>
      </c>
    </row>
    <row r="83" spans="1:7" x14ac:dyDescent="0.25">
      <c r="A83" s="43">
        <v>11005</v>
      </c>
      <c r="B83" s="74">
        <v>11005</v>
      </c>
      <c r="C83" s="74">
        <v>23</v>
      </c>
      <c r="D83" s="74">
        <v>23</v>
      </c>
      <c r="E83" s="75" t="s">
        <v>172</v>
      </c>
      <c r="F83" s="75" t="s">
        <v>182</v>
      </c>
      <c r="G83" s="68" t="str">
        <f t="shared" si="1"/>
        <v>1100523</v>
      </c>
    </row>
    <row r="84" spans="1:7" x14ac:dyDescent="0.25">
      <c r="A84" s="43">
        <v>11005</v>
      </c>
      <c r="B84" s="74">
        <v>11005</v>
      </c>
      <c r="C84" s="74">
        <v>24</v>
      </c>
      <c r="D84" s="74">
        <v>24</v>
      </c>
      <c r="E84" s="75" t="s">
        <v>172</v>
      </c>
      <c r="F84" s="75" t="s">
        <v>183</v>
      </c>
      <c r="G84" s="68" t="str">
        <f t="shared" si="1"/>
        <v>1100524</v>
      </c>
    </row>
    <row r="85" spans="1:7" x14ac:dyDescent="0.25">
      <c r="A85" s="43">
        <v>11005</v>
      </c>
      <c r="B85" s="74">
        <v>11005</v>
      </c>
      <c r="C85" s="74">
        <v>25</v>
      </c>
      <c r="D85" s="74">
        <v>25</v>
      </c>
      <c r="E85" s="75" t="s">
        <v>172</v>
      </c>
      <c r="F85" s="75" t="s">
        <v>184</v>
      </c>
      <c r="G85" s="68" t="str">
        <f t="shared" si="1"/>
        <v>1100525</v>
      </c>
    </row>
    <row r="86" spans="1:7" x14ac:dyDescent="0.25">
      <c r="A86" s="43">
        <v>11005</v>
      </c>
      <c r="B86" s="74">
        <v>11005</v>
      </c>
      <c r="C86" s="74">
        <v>26</v>
      </c>
      <c r="D86" s="74">
        <v>26</v>
      </c>
      <c r="E86" s="75" t="s">
        <v>172</v>
      </c>
      <c r="F86" s="75" t="s">
        <v>185</v>
      </c>
      <c r="G86" s="68" t="str">
        <f t="shared" si="1"/>
        <v>1100526</v>
      </c>
    </row>
    <row r="87" spans="1:7" x14ac:dyDescent="0.25">
      <c r="A87" s="43">
        <v>11005</v>
      </c>
      <c r="B87" s="74">
        <v>11005</v>
      </c>
      <c r="C87" s="74">
        <v>28</v>
      </c>
      <c r="D87" s="74">
        <v>28</v>
      </c>
      <c r="E87" s="75" t="s">
        <v>172</v>
      </c>
      <c r="F87" s="75" t="s">
        <v>186</v>
      </c>
      <c r="G87" s="68" t="str">
        <f t="shared" si="1"/>
        <v>1100528</v>
      </c>
    </row>
    <row r="88" spans="1:7" x14ac:dyDescent="0.25">
      <c r="A88" s="43">
        <v>11005</v>
      </c>
      <c r="B88" s="74">
        <v>11005</v>
      </c>
      <c r="C88" s="74">
        <v>29</v>
      </c>
      <c r="D88" s="74">
        <v>29</v>
      </c>
      <c r="E88" s="75" t="s">
        <v>172</v>
      </c>
      <c r="F88" s="75" t="s">
        <v>187</v>
      </c>
      <c r="G88" s="68" t="str">
        <f t="shared" si="1"/>
        <v>1100529</v>
      </c>
    </row>
    <row r="89" spans="1:7" x14ac:dyDescent="0.25">
      <c r="A89" s="43">
        <v>11005</v>
      </c>
      <c r="B89" s="74">
        <v>11005</v>
      </c>
      <c r="C89" s="74">
        <v>31</v>
      </c>
      <c r="D89" s="74">
        <v>31</v>
      </c>
      <c r="E89" s="75" t="s">
        <v>172</v>
      </c>
      <c r="F89" s="75" t="s">
        <v>188</v>
      </c>
      <c r="G89" s="68" t="str">
        <f t="shared" si="1"/>
        <v>1100531</v>
      </c>
    </row>
    <row r="90" spans="1:7" x14ac:dyDescent="0.25">
      <c r="A90" s="43">
        <v>11005</v>
      </c>
      <c r="B90" s="74">
        <v>11005</v>
      </c>
      <c r="C90" s="74">
        <v>33</v>
      </c>
      <c r="D90" s="74">
        <v>33</v>
      </c>
      <c r="E90" s="75" t="s">
        <v>172</v>
      </c>
      <c r="F90" s="75" t="s">
        <v>189</v>
      </c>
      <c r="G90" s="68" t="str">
        <f t="shared" si="1"/>
        <v>1100533</v>
      </c>
    </row>
    <row r="91" spans="1:7" x14ac:dyDescent="0.25">
      <c r="A91" s="43">
        <v>11005</v>
      </c>
      <c r="B91" s="74">
        <v>11005</v>
      </c>
      <c r="C91" s="74">
        <v>34</v>
      </c>
      <c r="D91" s="74">
        <v>34</v>
      </c>
      <c r="E91" s="75" t="s">
        <v>172</v>
      </c>
      <c r="F91" s="75" t="s">
        <v>190</v>
      </c>
      <c r="G91" s="68" t="str">
        <f t="shared" si="1"/>
        <v>1100534</v>
      </c>
    </row>
    <row r="92" spans="1:7" x14ac:dyDescent="0.25">
      <c r="A92" s="43">
        <v>11005</v>
      </c>
      <c r="B92" s="74">
        <v>11005</v>
      </c>
      <c r="C92" s="74">
        <v>37</v>
      </c>
      <c r="D92" s="74">
        <v>37</v>
      </c>
      <c r="E92" s="75" t="s">
        <v>172</v>
      </c>
      <c r="F92" s="75" t="s">
        <v>191</v>
      </c>
      <c r="G92" s="68" t="str">
        <f t="shared" si="1"/>
        <v>1100537</v>
      </c>
    </row>
    <row r="93" spans="1:7" x14ac:dyDescent="0.25">
      <c r="A93" s="43">
        <v>11005</v>
      </c>
      <c r="B93" s="74">
        <v>11005</v>
      </c>
      <c r="C93" s="74">
        <v>38</v>
      </c>
      <c r="D93" s="74">
        <v>38</v>
      </c>
      <c r="E93" s="75" t="s">
        <v>172</v>
      </c>
      <c r="F93" s="75" t="s">
        <v>192</v>
      </c>
      <c r="G93" s="68" t="str">
        <f t="shared" si="1"/>
        <v>1100538</v>
      </c>
    </row>
    <row r="94" spans="1:7" x14ac:dyDescent="0.25">
      <c r="A94" s="43">
        <v>11005</v>
      </c>
      <c r="B94" s="74">
        <v>11005</v>
      </c>
      <c r="C94" s="74">
        <v>39</v>
      </c>
      <c r="D94" s="74">
        <v>39</v>
      </c>
      <c r="E94" s="75" t="s">
        <v>172</v>
      </c>
      <c r="F94" s="75" t="s">
        <v>193</v>
      </c>
      <c r="G94" s="68" t="str">
        <f t="shared" si="1"/>
        <v>1100539</v>
      </c>
    </row>
    <row r="95" spans="1:7" x14ac:dyDescent="0.25">
      <c r="A95" s="43">
        <v>11005</v>
      </c>
      <c r="B95" s="74">
        <v>11005</v>
      </c>
      <c r="C95" s="74">
        <v>41</v>
      </c>
      <c r="D95" s="74">
        <v>41</v>
      </c>
      <c r="E95" s="75" t="s">
        <v>172</v>
      </c>
      <c r="F95" s="75" t="s">
        <v>194</v>
      </c>
      <c r="G95" s="68" t="str">
        <f t="shared" si="1"/>
        <v>1100541</v>
      </c>
    </row>
    <row r="96" spans="1:7" x14ac:dyDescent="0.25">
      <c r="A96" s="43">
        <v>11005</v>
      </c>
      <c r="B96" s="74">
        <v>11005</v>
      </c>
      <c r="C96" s="74">
        <v>43</v>
      </c>
      <c r="D96" s="74">
        <v>43</v>
      </c>
      <c r="E96" s="75" t="s">
        <v>172</v>
      </c>
      <c r="F96" s="75" t="s">
        <v>195</v>
      </c>
      <c r="G96" s="68" t="str">
        <f t="shared" si="1"/>
        <v>1100543</v>
      </c>
    </row>
    <row r="97" spans="1:7" x14ac:dyDescent="0.25">
      <c r="A97" s="43">
        <v>11005</v>
      </c>
      <c r="B97" s="74">
        <v>11005</v>
      </c>
      <c r="C97" s="74">
        <v>44</v>
      </c>
      <c r="D97" s="74">
        <v>44</v>
      </c>
      <c r="E97" s="75" t="s">
        <v>172</v>
      </c>
      <c r="F97" s="75" t="s">
        <v>196</v>
      </c>
      <c r="G97" s="68" t="str">
        <f t="shared" si="1"/>
        <v>1100544</v>
      </c>
    </row>
    <row r="98" spans="1:7" x14ac:dyDescent="0.25">
      <c r="A98" s="43">
        <v>11005</v>
      </c>
      <c r="B98" s="74">
        <v>11005</v>
      </c>
      <c r="C98" s="74">
        <v>45</v>
      </c>
      <c r="D98" s="74">
        <v>45</v>
      </c>
      <c r="E98" s="75" t="s">
        <v>172</v>
      </c>
      <c r="F98" s="75" t="s">
        <v>197</v>
      </c>
      <c r="G98" s="68" t="str">
        <f t="shared" si="1"/>
        <v>1100545</v>
      </c>
    </row>
    <row r="99" spans="1:7" x14ac:dyDescent="0.25">
      <c r="A99" s="43">
        <v>11005</v>
      </c>
      <c r="B99" s="74">
        <v>11005</v>
      </c>
      <c r="C99" s="74">
        <v>46</v>
      </c>
      <c r="D99" s="74">
        <v>46</v>
      </c>
      <c r="E99" s="75" t="s">
        <v>172</v>
      </c>
      <c r="F99" s="75" t="s">
        <v>198</v>
      </c>
      <c r="G99" s="68" t="str">
        <f t="shared" si="1"/>
        <v>1100546</v>
      </c>
    </row>
    <row r="100" spans="1:7" x14ac:dyDescent="0.25">
      <c r="A100" s="43">
        <v>11005</v>
      </c>
      <c r="B100" s="74">
        <v>11005</v>
      </c>
      <c r="C100" s="74">
        <v>47</v>
      </c>
      <c r="D100" s="74">
        <v>47</v>
      </c>
      <c r="E100" s="75" t="s">
        <v>172</v>
      </c>
      <c r="F100" s="75" t="s">
        <v>199</v>
      </c>
      <c r="G100" s="68" t="str">
        <f t="shared" si="1"/>
        <v>1100547</v>
      </c>
    </row>
    <row r="101" spans="1:7" x14ac:dyDescent="0.25">
      <c r="A101" s="43">
        <v>11005</v>
      </c>
      <c r="B101" s="74">
        <v>11005</v>
      </c>
      <c r="C101" s="74">
        <v>48</v>
      </c>
      <c r="D101" s="74">
        <v>48</v>
      </c>
      <c r="E101" s="75" t="s">
        <v>172</v>
      </c>
      <c r="F101" s="75" t="s">
        <v>200</v>
      </c>
      <c r="G101" s="68" t="str">
        <f t="shared" si="1"/>
        <v>1100548</v>
      </c>
    </row>
    <row r="102" spans="1:7" x14ac:dyDescent="0.25">
      <c r="A102" s="43">
        <v>11005</v>
      </c>
      <c r="B102" s="74">
        <v>11005</v>
      </c>
      <c r="C102" s="74">
        <v>49</v>
      </c>
      <c r="D102" s="74">
        <v>49</v>
      </c>
      <c r="E102" s="75" t="s">
        <v>172</v>
      </c>
      <c r="F102" s="75" t="s">
        <v>201</v>
      </c>
      <c r="G102" s="68" t="str">
        <f t="shared" si="1"/>
        <v>1100549</v>
      </c>
    </row>
    <row r="103" spans="1:7" x14ac:dyDescent="0.25">
      <c r="A103" s="43">
        <v>11005</v>
      </c>
      <c r="B103" s="74">
        <v>11005</v>
      </c>
      <c r="C103" s="74">
        <v>50</v>
      </c>
      <c r="D103" s="74">
        <v>50</v>
      </c>
      <c r="E103" s="75" t="s">
        <v>172</v>
      </c>
      <c r="F103" s="75" t="s">
        <v>202</v>
      </c>
      <c r="G103" s="68" t="str">
        <f t="shared" si="1"/>
        <v>1100550</v>
      </c>
    </row>
    <row r="104" spans="1:7" x14ac:dyDescent="0.25">
      <c r="A104" s="43">
        <v>11005</v>
      </c>
      <c r="B104" s="74">
        <v>11005</v>
      </c>
      <c r="C104" s="74">
        <v>51</v>
      </c>
      <c r="D104" s="74">
        <v>51</v>
      </c>
      <c r="E104" s="75" t="s">
        <v>172</v>
      </c>
      <c r="F104" s="75" t="s">
        <v>203</v>
      </c>
      <c r="G104" s="68" t="str">
        <f t="shared" si="1"/>
        <v>1100551</v>
      </c>
    </row>
    <row r="105" spans="1:7" x14ac:dyDescent="0.25">
      <c r="A105" s="43">
        <v>11005</v>
      </c>
      <c r="B105" s="74">
        <v>11005</v>
      </c>
      <c r="C105" s="74">
        <v>52</v>
      </c>
      <c r="D105" s="74">
        <v>52</v>
      </c>
      <c r="E105" s="75" t="s">
        <v>172</v>
      </c>
      <c r="F105" s="75" t="s">
        <v>204</v>
      </c>
      <c r="G105" s="68" t="str">
        <f t="shared" si="1"/>
        <v>1100552</v>
      </c>
    </row>
    <row r="106" spans="1:7" x14ac:dyDescent="0.25">
      <c r="A106" s="43">
        <v>11005</v>
      </c>
      <c r="B106" s="74">
        <v>11005</v>
      </c>
      <c r="C106" s="74">
        <v>54</v>
      </c>
      <c r="D106" s="74">
        <v>54</v>
      </c>
      <c r="E106" s="75" t="s">
        <v>172</v>
      </c>
      <c r="F106" s="75" t="s">
        <v>205</v>
      </c>
      <c r="G106" s="68" t="str">
        <f t="shared" si="1"/>
        <v>1100554</v>
      </c>
    </row>
    <row r="107" spans="1:7" x14ac:dyDescent="0.25">
      <c r="A107" s="43">
        <v>11005</v>
      </c>
      <c r="B107" s="74">
        <v>11005</v>
      </c>
      <c r="C107" s="74">
        <v>56</v>
      </c>
      <c r="D107" s="74">
        <v>56</v>
      </c>
      <c r="E107" s="75" t="s">
        <v>172</v>
      </c>
      <c r="F107" s="75" t="s">
        <v>206</v>
      </c>
      <c r="G107" s="68" t="str">
        <f t="shared" si="1"/>
        <v>1100556</v>
      </c>
    </row>
    <row r="108" spans="1:7" x14ac:dyDescent="0.25">
      <c r="A108" s="43">
        <v>11005</v>
      </c>
      <c r="B108" s="74">
        <v>11005</v>
      </c>
      <c r="C108" s="74">
        <v>58</v>
      </c>
      <c r="D108" s="74">
        <v>58</v>
      </c>
      <c r="E108" s="75" t="s">
        <v>172</v>
      </c>
      <c r="F108" s="75" t="s">
        <v>207</v>
      </c>
      <c r="G108" s="68" t="str">
        <f t="shared" si="1"/>
        <v>1100558</v>
      </c>
    </row>
    <row r="109" spans="1:7" x14ac:dyDescent="0.25">
      <c r="A109" s="43">
        <v>11005</v>
      </c>
      <c r="B109" s="74">
        <v>11005</v>
      </c>
      <c r="C109" s="74">
        <v>59</v>
      </c>
      <c r="D109" s="74">
        <v>59</v>
      </c>
      <c r="E109" s="75" t="s">
        <v>172</v>
      </c>
      <c r="F109" s="75" t="s">
        <v>208</v>
      </c>
      <c r="G109" s="68" t="str">
        <f t="shared" si="1"/>
        <v>1100559</v>
      </c>
    </row>
    <row r="110" spans="1:7" x14ac:dyDescent="0.25">
      <c r="A110" s="43">
        <v>11005</v>
      </c>
      <c r="B110" s="74">
        <v>11005</v>
      </c>
      <c r="C110" s="74">
        <v>61</v>
      </c>
      <c r="D110" s="74">
        <v>61</v>
      </c>
      <c r="E110" s="75" t="s">
        <v>172</v>
      </c>
      <c r="F110" s="75" t="s">
        <v>209</v>
      </c>
      <c r="G110" s="68" t="str">
        <f t="shared" si="1"/>
        <v>1100561</v>
      </c>
    </row>
    <row r="111" spans="1:7" x14ac:dyDescent="0.25">
      <c r="A111" s="43">
        <v>11005</v>
      </c>
      <c r="B111" s="74">
        <v>11005</v>
      </c>
      <c r="C111" s="74">
        <v>64</v>
      </c>
      <c r="D111" s="74">
        <v>64</v>
      </c>
      <c r="E111" s="75" t="s">
        <v>172</v>
      </c>
      <c r="F111" s="75" t="s">
        <v>210</v>
      </c>
      <c r="G111" s="68" t="str">
        <f t="shared" si="1"/>
        <v>1100564</v>
      </c>
    </row>
    <row r="112" spans="1:7" x14ac:dyDescent="0.25">
      <c r="A112" s="43">
        <v>11005</v>
      </c>
      <c r="B112" s="74">
        <v>11005</v>
      </c>
      <c r="C112" s="74">
        <v>65</v>
      </c>
      <c r="D112" s="74">
        <v>65</v>
      </c>
      <c r="E112" s="75" t="s">
        <v>172</v>
      </c>
      <c r="F112" s="75" t="s">
        <v>211</v>
      </c>
      <c r="G112" s="68" t="str">
        <f t="shared" si="1"/>
        <v>1100565</v>
      </c>
    </row>
    <row r="113" spans="1:7" x14ac:dyDescent="0.25">
      <c r="A113" s="43">
        <v>11005</v>
      </c>
      <c r="B113" s="74">
        <v>11005</v>
      </c>
      <c r="C113" s="74">
        <v>66</v>
      </c>
      <c r="D113" s="74">
        <v>66</v>
      </c>
      <c r="E113" s="75" t="s">
        <v>172</v>
      </c>
      <c r="F113" s="75" t="s">
        <v>212</v>
      </c>
      <c r="G113" s="68" t="str">
        <f t="shared" si="1"/>
        <v>1100566</v>
      </c>
    </row>
    <row r="114" spans="1:7" x14ac:dyDescent="0.25">
      <c r="A114" s="43">
        <v>11005</v>
      </c>
      <c r="B114" s="74">
        <v>11005</v>
      </c>
      <c r="C114" s="74">
        <v>70</v>
      </c>
      <c r="D114" s="74">
        <v>70</v>
      </c>
      <c r="E114" s="75" t="s">
        <v>172</v>
      </c>
      <c r="F114" s="75" t="s">
        <v>213</v>
      </c>
      <c r="G114" s="68" t="str">
        <f t="shared" si="1"/>
        <v>1100570</v>
      </c>
    </row>
    <row r="115" spans="1:7" x14ac:dyDescent="0.25">
      <c r="A115" s="43">
        <v>11005</v>
      </c>
      <c r="B115" s="74">
        <v>11005</v>
      </c>
      <c r="C115" s="74">
        <v>71</v>
      </c>
      <c r="D115" s="74">
        <v>71</v>
      </c>
      <c r="E115" s="75" t="s">
        <v>172</v>
      </c>
      <c r="F115" s="75" t="s">
        <v>214</v>
      </c>
      <c r="G115" s="68" t="str">
        <f t="shared" si="1"/>
        <v>1100571</v>
      </c>
    </row>
    <row r="116" spans="1:7" x14ac:dyDescent="0.25">
      <c r="A116" s="43">
        <v>11005</v>
      </c>
      <c r="B116" s="74">
        <v>11005</v>
      </c>
      <c r="C116" s="74">
        <v>72</v>
      </c>
      <c r="D116" s="74">
        <v>72</v>
      </c>
      <c r="E116" s="75" t="s">
        <v>172</v>
      </c>
      <c r="F116" s="75" t="s">
        <v>215</v>
      </c>
      <c r="G116" s="68" t="str">
        <f t="shared" si="1"/>
        <v>1100572</v>
      </c>
    </row>
    <row r="117" spans="1:7" x14ac:dyDescent="0.25">
      <c r="A117" s="43">
        <v>11005</v>
      </c>
      <c r="B117" s="74">
        <v>11005</v>
      </c>
      <c r="C117" s="74">
        <v>73</v>
      </c>
      <c r="D117" s="74">
        <v>73</v>
      </c>
      <c r="E117" s="75" t="s">
        <v>172</v>
      </c>
      <c r="F117" s="75" t="s">
        <v>216</v>
      </c>
      <c r="G117" s="68" t="str">
        <f t="shared" si="1"/>
        <v>1100573</v>
      </c>
    </row>
    <row r="118" spans="1:7" x14ac:dyDescent="0.25">
      <c r="A118" s="43">
        <v>11005</v>
      </c>
      <c r="B118" s="74">
        <v>11005</v>
      </c>
      <c r="C118" s="74">
        <v>74</v>
      </c>
      <c r="D118" s="74">
        <v>74</v>
      </c>
      <c r="E118" s="75" t="s">
        <v>172</v>
      </c>
      <c r="F118" s="75" t="s">
        <v>217</v>
      </c>
      <c r="G118" s="68" t="str">
        <f t="shared" si="1"/>
        <v>1100574</v>
      </c>
    </row>
    <row r="119" spans="1:7" x14ac:dyDescent="0.25">
      <c r="A119" s="43">
        <v>11005</v>
      </c>
      <c r="B119" s="74">
        <v>11005</v>
      </c>
      <c r="C119" s="74">
        <v>75</v>
      </c>
      <c r="D119" s="74">
        <v>75</v>
      </c>
      <c r="E119" s="75" t="s">
        <v>172</v>
      </c>
      <c r="F119" s="75" t="s">
        <v>218</v>
      </c>
      <c r="G119" s="68" t="str">
        <f t="shared" si="1"/>
        <v>1100575</v>
      </c>
    </row>
    <row r="120" spans="1:7" x14ac:dyDescent="0.25">
      <c r="A120" s="43">
        <v>11005</v>
      </c>
      <c r="B120" s="74">
        <v>11005</v>
      </c>
      <c r="C120" s="74">
        <v>76</v>
      </c>
      <c r="D120" s="74">
        <v>76</v>
      </c>
      <c r="E120" s="75" t="s">
        <v>172</v>
      </c>
      <c r="F120" s="75" t="s">
        <v>219</v>
      </c>
      <c r="G120" s="68" t="str">
        <f t="shared" si="1"/>
        <v>1100576</v>
      </c>
    </row>
    <row r="121" spans="1:7" x14ac:dyDescent="0.25">
      <c r="A121" s="43">
        <v>11005</v>
      </c>
      <c r="B121" s="74">
        <v>11005</v>
      </c>
      <c r="C121" s="74">
        <v>77</v>
      </c>
      <c r="D121" s="74">
        <v>77</v>
      </c>
      <c r="E121" s="75" t="s">
        <v>172</v>
      </c>
      <c r="F121" s="75" t="s">
        <v>220</v>
      </c>
      <c r="G121" s="68" t="str">
        <f t="shared" si="1"/>
        <v>1100577</v>
      </c>
    </row>
    <row r="122" spans="1:7" x14ac:dyDescent="0.25">
      <c r="A122" s="43">
        <v>11005</v>
      </c>
      <c r="B122" s="74">
        <v>11005</v>
      </c>
      <c r="C122" s="74">
        <v>78</v>
      </c>
      <c r="D122" s="74">
        <v>78</v>
      </c>
      <c r="E122" s="75" t="s">
        <v>172</v>
      </c>
      <c r="F122" s="75" t="s">
        <v>221</v>
      </c>
      <c r="G122" s="68" t="str">
        <f t="shared" si="1"/>
        <v>1100578</v>
      </c>
    </row>
    <row r="123" spans="1:7" x14ac:dyDescent="0.25">
      <c r="A123" s="43">
        <v>11005</v>
      </c>
      <c r="B123" s="74">
        <v>11005</v>
      </c>
      <c r="C123" s="74">
        <v>79</v>
      </c>
      <c r="D123" s="74">
        <v>79</v>
      </c>
      <c r="E123" s="75" t="s">
        <v>172</v>
      </c>
      <c r="F123" s="75" t="s">
        <v>222</v>
      </c>
      <c r="G123" s="68" t="str">
        <f t="shared" si="1"/>
        <v>1100579</v>
      </c>
    </row>
    <row r="124" spans="1:7" x14ac:dyDescent="0.25">
      <c r="A124" s="43">
        <v>11005</v>
      </c>
      <c r="B124" s="74">
        <v>11005</v>
      </c>
      <c r="C124" s="74">
        <v>80</v>
      </c>
      <c r="D124" s="74">
        <v>80</v>
      </c>
      <c r="E124" s="75" t="s">
        <v>172</v>
      </c>
      <c r="F124" s="75" t="s">
        <v>223</v>
      </c>
      <c r="G124" s="68" t="str">
        <f t="shared" si="1"/>
        <v>1100580</v>
      </c>
    </row>
    <row r="125" spans="1:7" x14ac:dyDescent="0.25">
      <c r="A125" s="43">
        <v>11005</v>
      </c>
      <c r="B125" s="74">
        <v>11005</v>
      </c>
      <c r="C125" s="74">
        <v>81</v>
      </c>
      <c r="D125" s="74">
        <v>81</v>
      </c>
      <c r="E125" s="75" t="s">
        <v>172</v>
      </c>
      <c r="F125" s="75" t="s">
        <v>224</v>
      </c>
      <c r="G125" s="68" t="str">
        <f t="shared" si="1"/>
        <v>1100581</v>
      </c>
    </row>
    <row r="126" spans="1:7" x14ac:dyDescent="0.25">
      <c r="A126" s="43">
        <v>11005</v>
      </c>
      <c r="B126" s="74">
        <v>11005</v>
      </c>
      <c r="C126" s="74">
        <v>82</v>
      </c>
      <c r="D126" s="74">
        <v>82</v>
      </c>
      <c r="E126" s="75" t="s">
        <v>172</v>
      </c>
      <c r="F126" s="75" t="s">
        <v>225</v>
      </c>
      <c r="G126" s="68" t="str">
        <f t="shared" si="1"/>
        <v>1100582</v>
      </c>
    </row>
    <row r="127" spans="1:7" x14ac:dyDescent="0.25">
      <c r="A127" s="43">
        <v>11005</v>
      </c>
      <c r="B127" s="74">
        <v>11005</v>
      </c>
      <c r="C127" s="74">
        <v>83</v>
      </c>
      <c r="D127" s="74">
        <v>83</v>
      </c>
      <c r="E127" s="75" t="s">
        <v>172</v>
      </c>
      <c r="F127" s="75" t="s">
        <v>226</v>
      </c>
      <c r="G127" s="68" t="str">
        <f t="shared" si="1"/>
        <v>1100583</v>
      </c>
    </row>
    <row r="128" spans="1:7" x14ac:dyDescent="0.25">
      <c r="A128" s="43">
        <v>11005</v>
      </c>
      <c r="B128" s="74">
        <v>11005</v>
      </c>
      <c r="C128" s="74">
        <v>84</v>
      </c>
      <c r="D128" s="74">
        <v>84</v>
      </c>
      <c r="E128" s="75" t="s">
        <v>172</v>
      </c>
      <c r="F128" s="75" t="s">
        <v>227</v>
      </c>
      <c r="G128" s="68" t="str">
        <f t="shared" si="1"/>
        <v>1100584</v>
      </c>
    </row>
    <row r="129" spans="1:7" x14ac:dyDescent="0.25">
      <c r="A129" s="43">
        <v>11005</v>
      </c>
      <c r="B129" s="74">
        <v>11005</v>
      </c>
      <c r="C129" s="74">
        <v>85</v>
      </c>
      <c r="D129" s="74">
        <v>85</v>
      </c>
      <c r="E129" s="75" t="s">
        <v>172</v>
      </c>
      <c r="F129" s="75" t="s">
        <v>228</v>
      </c>
      <c r="G129" s="68" t="str">
        <f t="shared" si="1"/>
        <v>1100585</v>
      </c>
    </row>
    <row r="130" spans="1:7" x14ac:dyDescent="0.25">
      <c r="A130" s="43">
        <v>11005</v>
      </c>
      <c r="B130" s="74">
        <v>11005</v>
      </c>
      <c r="C130" s="74">
        <v>86</v>
      </c>
      <c r="D130" s="74">
        <v>86</v>
      </c>
      <c r="E130" s="75" t="s">
        <v>172</v>
      </c>
      <c r="F130" s="75" t="s">
        <v>229</v>
      </c>
      <c r="G130" s="68" t="str">
        <f t="shared" si="1"/>
        <v>1100586</v>
      </c>
    </row>
    <row r="131" spans="1:7" x14ac:dyDescent="0.25">
      <c r="A131" s="43">
        <v>11005</v>
      </c>
      <c r="B131" s="74">
        <v>11005</v>
      </c>
      <c r="C131" s="74">
        <v>87</v>
      </c>
      <c r="D131" s="74">
        <v>87</v>
      </c>
      <c r="E131" s="75" t="s">
        <v>172</v>
      </c>
      <c r="F131" s="75" t="s">
        <v>230</v>
      </c>
      <c r="G131" s="68" t="str">
        <f t="shared" si="1"/>
        <v>1100587</v>
      </c>
    </row>
    <row r="132" spans="1:7" x14ac:dyDescent="0.25">
      <c r="A132" s="43">
        <v>11005</v>
      </c>
      <c r="B132" s="74">
        <v>11005</v>
      </c>
      <c r="C132" s="74">
        <v>89</v>
      </c>
      <c r="D132" s="74">
        <v>89</v>
      </c>
      <c r="E132" s="75" t="s">
        <v>172</v>
      </c>
      <c r="F132" s="75" t="s">
        <v>231</v>
      </c>
      <c r="G132" s="68" t="str">
        <f t="shared" si="1"/>
        <v>1100589</v>
      </c>
    </row>
    <row r="133" spans="1:7" x14ac:dyDescent="0.25">
      <c r="A133" s="43">
        <v>11005</v>
      </c>
      <c r="B133" s="74">
        <v>11005</v>
      </c>
      <c r="C133" s="74">
        <v>90</v>
      </c>
      <c r="D133" s="74">
        <v>90</v>
      </c>
      <c r="E133" s="75" t="s">
        <v>172</v>
      </c>
      <c r="F133" s="75" t="s">
        <v>232</v>
      </c>
      <c r="G133" s="68" t="str">
        <f t="shared" si="1"/>
        <v>1100590</v>
      </c>
    </row>
    <row r="134" spans="1:7" x14ac:dyDescent="0.25">
      <c r="A134" s="43">
        <v>11005</v>
      </c>
      <c r="B134" s="74">
        <v>11005</v>
      </c>
      <c r="C134" s="74">
        <v>91</v>
      </c>
      <c r="D134" s="74">
        <v>91</v>
      </c>
      <c r="E134" s="75" t="s">
        <v>172</v>
      </c>
      <c r="F134" s="75" t="s">
        <v>233</v>
      </c>
      <c r="G134" s="68" t="str">
        <f t="shared" si="1"/>
        <v>1100591</v>
      </c>
    </row>
    <row r="135" spans="1:7" x14ac:dyDescent="0.25">
      <c r="A135" s="43">
        <v>11005</v>
      </c>
      <c r="B135" s="74">
        <v>11005</v>
      </c>
      <c r="C135" s="74">
        <v>92</v>
      </c>
      <c r="D135" s="74">
        <v>92</v>
      </c>
      <c r="E135" s="75" t="s">
        <v>172</v>
      </c>
      <c r="F135" s="75" t="s">
        <v>234</v>
      </c>
      <c r="G135" s="68" t="str">
        <f t="shared" si="1"/>
        <v>1100592</v>
      </c>
    </row>
    <row r="136" spans="1:7" x14ac:dyDescent="0.25">
      <c r="A136" s="43">
        <v>11005</v>
      </c>
      <c r="B136" s="74">
        <v>11005</v>
      </c>
      <c r="C136" s="74">
        <v>93</v>
      </c>
      <c r="D136" s="74">
        <v>93</v>
      </c>
      <c r="E136" s="75" t="s">
        <v>172</v>
      </c>
      <c r="F136" s="75" t="s">
        <v>235</v>
      </c>
      <c r="G136" s="68" t="str">
        <f t="shared" si="1"/>
        <v>1100593</v>
      </c>
    </row>
    <row r="137" spans="1:7" x14ac:dyDescent="0.25">
      <c r="A137" s="43">
        <v>11005</v>
      </c>
      <c r="B137" s="74">
        <v>11005</v>
      </c>
      <c r="C137" s="74">
        <v>94</v>
      </c>
      <c r="D137" s="74">
        <v>94</v>
      </c>
      <c r="E137" s="75" t="s">
        <v>172</v>
      </c>
      <c r="F137" s="75" t="s">
        <v>236</v>
      </c>
      <c r="G137" s="68" t="str">
        <f t="shared" si="1"/>
        <v>1100594</v>
      </c>
    </row>
    <row r="138" spans="1:7" x14ac:dyDescent="0.25">
      <c r="A138" s="43">
        <v>11005</v>
      </c>
      <c r="B138" s="74">
        <v>11005</v>
      </c>
      <c r="C138" s="74">
        <v>95</v>
      </c>
      <c r="D138" s="74">
        <v>95</v>
      </c>
      <c r="E138" s="75" t="s">
        <v>172</v>
      </c>
      <c r="F138" s="75" t="s">
        <v>237</v>
      </c>
      <c r="G138" s="68" t="str">
        <f t="shared" si="1"/>
        <v>1100595</v>
      </c>
    </row>
    <row r="139" spans="1:7" x14ac:dyDescent="0.25">
      <c r="A139" s="43">
        <v>11005</v>
      </c>
      <c r="B139" s="74">
        <v>11005</v>
      </c>
      <c r="C139" s="74">
        <v>96</v>
      </c>
      <c r="D139" s="74">
        <v>96</v>
      </c>
      <c r="E139" s="75" t="s">
        <v>172</v>
      </c>
      <c r="F139" s="75" t="s">
        <v>238</v>
      </c>
      <c r="G139" s="68" t="str">
        <f t="shared" ref="G139:G202" si="2">A139&amp;""&amp;C139</f>
        <v>1100596</v>
      </c>
    </row>
    <row r="140" spans="1:7" x14ac:dyDescent="0.25">
      <c r="A140" s="43">
        <v>11005</v>
      </c>
      <c r="B140" s="74">
        <v>11005</v>
      </c>
      <c r="C140" s="74">
        <v>97</v>
      </c>
      <c r="D140" s="74">
        <v>97</v>
      </c>
      <c r="E140" s="75" t="s">
        <v>172</v>
      </c>
      <c r="F140" s="75" t="s">
        <v>239</v>
      </c>
      <c r="G140" s="68" t="str">
        <f t="shared" si="2"/>
        <v>1100597</v>
      </c>
    </row>
    <row r="141" spans="1:7" x14ac:dyDescent="0.25">
      <c r="A141" s="43">
        <v>11005</v>
      </c>
      <c r="B141" s="74">
        <v>11005</v>
      </c>
      <c r="C141" s="74">
        <v>98</v>
      </c>
      <c r="D141" s="74">
        <v>98</v>
      </c>
      <c r="E141" s="75" t="s">
        <v>172</v>
      </c>
      <c r="F141" s="75" t="s">
        <v>240</v>
      </c>
      <c r="G141" s="68" t="str">
        <f t="shared" si="2"/>
        <v>1100598</v>
      </c>
    </row>
    <row r="142" spans="1:7" x14ac:dyDescent="0.25">
      <c r="A142" s="43">
        <v>11005</v>
      </c>
      <c r="B142" s="74">
        <v>11005</v>
      </c>
      <c r="C142" s="74">
        <v>99</v>
      </c>
      <c r="D142" s="74">
        <v>99</v>
      </c>
      <c r="E142" s="75" t="s">
        <v>172</v>
      </c>
      <c r="F142" s="75" t="s">
        <v>241</v>
      </c>
      <c r="G142" s="68" t="str">
        <f t="shared" si="2"/>
        <v>1100599</v>
      </c>
    </row>
    <row r="143" spans="1:7" x14ac:dyDescent="0.25">
      <c r="A143" s="64">
        <v>30004</v>
      </c>
      <c r="B143" s="74">
        <v>11005</v>
      </c>
      <c r="C143" s="74">
        <v>1</v>
      </c>
      <c r="D143" s="74">
        <v>100</v>
      </c>
      <c r="E143" s="75" t="s">
        <v>172</v>
      </c>
      <c r="F143" s="75" t="s">
        <v>242</v>
      </c>
      <c r="G143" s="68" t="str">
        <f t="shared" si="2"/>
        <v>300041</v>
      </c>
    </row>
    <row r="144" spans="1:7" x14ac:dyDescent="0.25">
      <c r="A144" s="64">
        <v>30004</v>
      </c>
      <c r="B144" s="74">
        <v>11005</v>
      </c>
      <c r="C144" s="74">
        <v>3</v>
      </c>
      <c r="D144" s="74">
        <v>101</v>
      </c>
      <c r="E144" s="75" t="s">
        <v>172</v>
      </c>
      <c r="F144" s="75" t="s">
        <v>243</v>
      </c>
      <c r="G144" s="68" t="str">
        <f t="shared" si="2"/>
        <v>300043</v>
      </c>
    </row>
    <row r="145" spans="1:7" x14ac:dyDescent="0.25">
      <c r="A145" s="64">
        <v>30004</v>
      </c>
      <c r="B145" s="74">
        <v>11005</v>
      </c>
      <c r="C145" s="74">
        <v>2</v>
      </c>
      <c r="D145" s="74">
        <v>102</v>
      </c>
      <c r="E145" s="75" t="s">
        <v>172</v>
      </c>
      <c r="F145" s="75" t="s">
        <v>244</v>
      </c>
      <c r="G145" s="68" t="str">
        <f t="shared" si="2"/>
        <v>300042</v>
      </c>
    </row>
    <row r="146" spans="1:7" x14ac:dyDescent="0.25">
      <c r="A146" s="64">
        <v>30004</v>
      </c>
      <c r="B146" s="74">
        <v>11005</v>
      </c>
      <c r="C146" s="74">
        <v>4</v>
      </c>
      <c r="D146" s="74">
        <v>103</v>
      </c>
      <c r="E146" s="75" t="s">
        <v>172</v>
      </c>
      <c r="F146" s="75" t="s">
        <v>245</v>
      </c>
      <c r="G146" s="68" t="str">
        <f t="shared" si="2"/>
        <v>300044</v>
      </c>
    </row>
    <row r="147" spans="1:7" x14ac:dyDescent="0.25">
      <c r="A147" s="64">
        <v>30004</v>
      </c>
      <c r="B147" s="74">
        <v>11005</v>
      </c>
      <c r="C147" s="74">
        <v>5</v>
      </c>
      <c r="D147" s="74">
        <v>104</v>
      </c>
      <c r="E147" s="75" t="s">
        <v>172</v>
      </c>
      <c r="F147" s="75" t="s">
        <v>246</v>
      </c>
      <c r="G147" s="68" t="str">
        <f t="shared" si="2"/>
        <v>300045</v>
      </c>
    </row>
    <row r="148" spans="1:7" x14ac:dyDescent="0.25">
      <c r="A148" s="64">
        <v>30004</v>
      </c>
      <c r="B148" s="74">
        <v>11005</v>
      </c>
      <c r="C148" s="74">
        <v>6</v>
      </c>
      <c r="D148" s="74">
        <v>105</v>
      </c>
      <c r="E148" s="75" t="s">
        <v>172</v>
      </c>
      <c r="F148" s="75" t="s">
        <v>247</v>
      </c>
      <c r="G148" s="68" t="str">
        <f t="shared" si="2"/>
        <v>300046</v>
      </c>
    </row>
    <row r="149" spans="1:7" x14ac:dyDescent="0.25">
      <c r="A149" s="64">
        <v>30004</v>
      </c>
      <c r="B149" s="74">
        <v>11005</v>
      </c>
      <c r="C149" s="74">
        <v>7</v>
      </c>
      <c r="D149" s="74">
        <v>106</v>
      </c>
      <c r="E149" s="75" t="s">
        <v>172</v>
      </c>
      <c r="F149" s="75" t="s">
        <v>248</v>
      </c>
      <c r="G149" s="68" t="str">
        <f t="shared" si="2"/>
        <v>300047</v>
      </c>
    </row>
    <row r="150" spans="1:7" x14ac:dyDescent="0.25">
      <c r="A150" s="64">
        <v>30004</v>
      </c>
      <c r="B150" s="74">
        <v>11005</v>
      </c>
      <c r="C150" s="74">
        <v>8</v>
      </c>
      <c r="D150" s="74">
        <v>107</v>
      </c>
      <c r="E150" s="75" t="s">
        <v>172</v>
      </c>
      <c r="F150" s="75" t="s">
        <v>249</v>
      </c>
      <c r="G150" s="68" t="str">
        <f t="shared" si="2"/>
        <v>300048</v>
      </c>
    </row>
    <row r="151" spans="1:7" x14ac:dyDescent="0.25">
      <c r="A151" s="64">
        <v>30004</v>
      </c>
      <c r="B151" s="74">
        <v>11005</v>
      </c>
      <c r="C151" s="74">
        <v>9</v>
      </c>
      <c r="D151" s="74">
        <v>108</v>
      </c>
      <c r="E151" s="75" t="s">
        <v>172</v>
      </c>
      <c r="F151" s="75" t="s">
        <v>250</v>
      </c>
      <c r="G151" s="68" t="str">
        <f t="shared" si="2"/>
        <v>300049</v>
      </c>
    </row>
    <row r="152" spans="1:7" x14ac:dyDescent="0.25">
      <c r="A152" s="64">
        <v>30004</v>
      </c>
      <c r="B152" s="74">
        <v>11005</v>
      </c>
      <c r="C152" s="74">
        <v>11</v>
      </c>
      <c r="D152" s="74">
        <v>110</v>
      </c>
      <c r="E152" s="75" t="s">
        <v>172</v>
      </c>
      <c r="F152" s="75" t="s">
        <v>251</v>
      </c>
      <c r="G152" s="68" t="str">
        <f t="shared" si="2"/>
        <v>3000411</v>
      </c>
    </row>
    <row r="153" spans="1:7" x14ac:dyDescent="0.25">
      <c r="A153" s="64">
        <v>30004</v>
      </c>
      <c r="B153" s="74">
        <v>11005</v>
      </c>
      <c r="C153" s="74">
        <v>12</v>
      </c>
      <c r="D153" s="74">
        <v>111</v>
      </c>
      <c r="E153" s="75" t="s">
        <v>172</v>
      </c>
      <c r="F153" s="75" t="s">
        <v>252</v>
      </c>
      <c r="G153" s="68" t="str">
        <f t="shared" si="2"/>
        <v>3000412</v>
      </c>
    </row>
    <row r="154" spans="1:7" x14ac:dyDescent="0.25">
      <c r="A154" s="64">
        <v>30004</v>
      </c>
      <c r="B154" s="74">
        <v>11005</v>
      </c>
      <c r="C154" s="74">
        <v>13</v>
      </c>
      <c r="D154" s="74">
        <v>112</v>
      </c>
      <c r="E154" s="75" t="s">
        <v>172</v>
      </c>
      <c r="F154" s="75" t="s">
        <v>253</v>
      </c>
      <c r="G154" s="68" t="str">
        <f t="shared" si="2"/>
        <v>3000413</v>
      </c>
    </row>
    <row r="155" spans="1:7" x14ac:dyDescent="0.25">
      <c r="A155" s="64">
        <v>30004</v>
      </c>
      <c r="B155" s="74">
        <v>11005</v>
      </c>
      <c r="C155" s="74">
        <v>14</v>
      </c>
      <c r="D155" s="74">
        <v>113</v>
      </c>
      <c r="E155" s="75" t="s">
        <v>172</v>
      </c>
      <c r="F155" s="75" t="s">
        <v>254</v>
      </c>
      <c r="G155" s="68" t="str">
        <f t="shared" si="2"/>
        <v>3000414</v>
      </c>
    </row>
    <row r="156" spans="1:7" x14ac:dyDescent="0.25">
      <c r="A156" s="64">
        <v>30004</v>
      </c>
      <c r="B156" s="74">
        <v>11005</v>
      </c>
      <c r="C156" s="74">
        <v>15</v>
      </c>
      <c r="D156" s="74">
        <v>114</v>
      </c>
      <c r="E156" s="75" t="s">
        <v>172</v>
      </c>
      <c r="F156" s="75" t="s">
        <v>255</v>
      </c>
      <c r="G156" s="68" t="str">
        <f t="shared" si="2"/>
        <v>3000415</v>
      </c>
    </row>
    <row r="157" spans="1:7" x14ac:dyDescent="0.25">
      <c r="A157" s="64">
        <v>30004</v>
      </c>
      <c r="B157" s="74">
        <v>11005</v>
      </c>
      <c r="C157" s="74">
        <v>16</v>
      </c>
      <c r="D157" s="74">
        <v>115</v>
      </c>
      <c r="E157" s="75" t="s">
        <v>172</v>
      </c>
      <c r="F157" s="75" t="s">
        <v>256</v>
      </c>
      <c r="G157" s="68" t="str">
        <f t="shared" si="2"/>
        <v>3000416</v>
      </c>
    </row>
    <row r="158" spans="1:7" x14ac:dyDescent="0.25">
      <c r="A158" s="64">
        <v>30004</v>
      </c>
      <c r="B158" s="74">
        <v>11005</v>
      </c>
      <c r="C158" s="74">
        <v>17</v>
      </c>
      <c r="D158" s="74">
        <v>116</v>
      </c>
      <c r="E158" s="75" t="s">
        <v>172</v>
      </c>
      <c r="F158" s="75" t="s">
        <v>257</v>
      </c>
      <c r="G158" s="68" t="str">
        <f t="shared" si="2"/>
        <v>3000417</v>
      </c>
    </row>
    <row r="159" spans="1:7" x14ac:dyDescent="0.25">
      <c r="A159" s="64">
        <v>30004</v>
      </c>
      <c r="B159" s="74">
        <v>11005</v>
      </c>
      <c r="C159" s="74">
        <v>18</v>
      </c>
      <c r="D159" s="74">
        <v>117</v>
      </c>
      <c r="E159" s="75" t="s">
        <v>172</v>
      </c>
      <c r="F159" s="75" t="s">
        <v>258</v>
      </c>
      <c r="G159" s="68" t="str">
        <f t="shared" si="2"/>
        <v>3000418</v>
      </c>
    </row>
    <row r="160" spans="1:7" x14ac:dyDescent="0.25">
      <c r="A160" s="43">
        <v>11052</v>
      </c>
      <c r="B160" s="74">
        <v>11052</v>
      </c>
      <c r="C160" s="74">
        <v>7</v>
      </c>
      <c r="D160" s="74">
        <v>7</v>
      </c>
      <c r="E160" s="75" t="s">
        <v>259</v>
      </c>
      <c r="F160" s="75" t="s">
        <v>260</v>
      </c>
      <c r="G160" s="68" t="str">
        <f t="shared" si="2"/>
        <v>110527</v>
      </c>
    </row>
    <row r="161" spans="1:7" x14ac:dyDescent="0.25">
      <c r="A161" s="43">
        <v>11052</v>
      </c>
      <c r="B161" s="74">
        <v>11052</v>
      </c>
      <c r="C161" s="74">
        <v>10</v>
      </c>
      <c r="D161" s="74">
        <v>10</v>
      </c>
      <c r="E161" s="75" t="s">
        <v>259</v>
      </c>
      <c r="F161" s="75" t="s">
        <v>261</v>
      </c>
      <c r="G161" s="68" t="str">
        <f t="shared" si="2"/>
        <v>1105210</v>
      </c>
    </row>
    <row r="162" spans="1:7" x14ac:dyDescent="0.25">
      <c r="A162" s="43">
        <v>11052</v>
      </c>
      <c r="B162" s="74">
        <v>11052</v>
      </c>
      <c r="C162" s="74">
        <v>11</v>
      </c>
      <c r="D162" s="74">
        <v>11</v>
      </c>
      <c r="E162" s="75" t="s">
        <v>259</v>
      </c>
      <c r="F162" s="75" t="s">
        <v>166</v>
      </c>
      <c r="G162" s="68" t="str">
        <f t="shared" si="2"/>
        <v>1105211</v>
      </c>
    </row>
    <row r="163" spans="1:7" x14ac:dyDescent="0.25">
      <c r="A163" s="43">
        <v>11052</v>
      </c>
      <c r="B163" s="74">
        <v>11052</v>
      </c>
      <c r="C163" s="74">
        <v>27</v>
      </c>
      <c r="D163" s="74">
        <v>27</v>
      </c>
      <c r="E163" s="75" t="s">
        <v>259</v>
      </c>
      <c r="F163" s="75" t="s">
        <v>262</v>
      </c>
      <c r="G163" s="68" t="str">
        <f t="shared" si="2"/>
        <v>1105227</v>
      </c>
    </row>
    <row r="164" spans="1:7" x14ac:dyDescent="0.25">
      <c r="A164" s="43">
        <v>11052</v>
      </c>
      <c r="B164" s="74">
        <v>11052</v>
      </c>
      <c r="C164" s="74">
        <v>29</v>
      </c>
      <c r="D164" s="74">
        <v>29</v>
      </c>
      <c r="E164" s="75" t="s">
        <v>259</v>
      </c>
      <c r="F164" s="75" t="s">
        <v>263</v>
      </c>
      <c r="G164" s="68" t="str">
        <f t="shared" si="2"/>
        <v>1105229</v>
      </c>
    </row>
    <row r="165" spans="1:7" x14ac:dyDescent="0.25">
      <c r="A165" s="43">
        <v>11052</v>
      </c>
      <c r="B165" s="74">
        <v>11052</v>
      </c>
      <c r="C165" s="74">
        <v>33</v>
      </c>
      <c r="D165" s="74">
        <v>33</v>
      </c>
      <c r="E165" s="75" t="s">
        <v>259</v>
      </c>
      <c r="F165" s="75" t="s">
        <v>264</v>
      </c>
      <c r="G165" s="68" t="str">
        <f t="shared" si="2"/>
        <v>1105233</v>
      </c>
    </row>
    <row r="166" spans="1:7" x14ac:dyDescent="0.25">
      <c r="A166" s="43">
        <v>11052</v>
      </c>
      <c r="B166" s="74">
        <v>11052</v>
      </c>
      <c r="C166" s="74">
        <v>36</v>
      </c>
      <c r="D166" s="74">
        <v>36</v>
      </c>
      <c r="E166" s="75" t="s">
        <v>259</v>
      </c>
      <c r="F166" s="75" t="s">
        <v>265</v>
      </c>
      <c r="G166" s="68" t="str">
        <f t="shared" si="2"/>
        <v>1105236</v>
      </c>
    </row>
    <row r="167" spans="1:7" x14ac:dyDescent="0.25">
      <c r="A167" s="43">
        <v>11052</v>
      </c>
      <c r="B167" s="74">
        <v>11052</v>
      </c>
      <c r="C167" s="74">
        <v>37</v>
      </c>
      <c r="D167" s="74">
        <v>37</v>
      </c>
      <c r="E167" s="75" t="s">
        <v>259</v>
      </c>
      <c r="F167" s="75" t="s">
        <v>266</v>
      </c>
      <c r="G167" s="68" t="str">
        <f t="shared" si="2"/>
        <v>1105237</v>
      </c>
    </row>
    <row r="168" spans="1:7" x14ac:dyDescent="0.25">
      <c r="A168" s="43">
        <v>11052</v>
      </c>
      <c r="B168" s="74">
        <v>11052</v>
      </c>
      <c r="C168" s="74">
        <v>38</v>
      </c>
      <c r="D168" s="74">
        <v>38</v>
      </c>
      <c r="E168" s="75" t="s">
        <v>259</v>
      </c>
      <c r="F168" s="75" t="s">
        <v>267</v>
      </c>
      <c r="G168" s="68" t="str">
        <f t="shared" si="2"/>
        <v>1105238</v>
      </c>
    </row>
    <row r="169" spans="1:7" x14ac:dyDescent="0.25">
      <c r="A169" s="43">
        <v>11052</v>
      </c>
      <c r="B169" s="74">
        <v>11052</v>
      </c>
      <c r="C169" s="74">
        <v>39</v>
      </c>
      <c r="D169" s="74">
        <v>39</v>
      </c>
      <c r="E169" s="75" t="s">
        <v>259</v>
      </c>
      <c r="F169" s="75" t="s">
        <v>268</v>
      </c>
      <c r="G169" s="68" t="str">
        <f t="shared" si="2"/>
        <v>1105239</v>
      </c>
    </row>
    <row r="170" spans="1:7" x14ac:dyDescent="0.25">
      <c r="A170" s="43">
        <v>11052</v>
      </c>
      <c r="B170" s="74">
        <v>11052</v>
      </c>
      <c r="C170" s="74">
        <v>43</v>
      </c>
      <c r="D170" s="74">
        <v>43</v>
      </c>
      <c r="E170" s="75" t="s">
        <v>259</v>
      </c>
      <c r="F170" s="75" t="s">
        <v>269</v>
      </c>
      <c r="G170" s="68" t="str">
        <f t="shared" si="2"/>
        <v>1105243</v>
      </c>
    </row>
    <row r="171" spans="1:7" x14ac:dyDescent="0.25">
      <c r="A171" s="43">
        <v>11052</v>
      </c>
      <c r="B171" s="74">
        <v>11052</v>
      </c>
      <c r="C171" s="74">
        <v>44</v>
      </c>
      <c r="D171" s="74">
        <v>44</v>
      </c>
      <c r="E171" s="75" t="s">
        <v>259</v>
      </c>
      <c r="F171" s="75" t="s">
        <v>270</v>
      </c>
      <c r="G171" s="68" t="str">
        <f t="shared" si="2"/>
        <v>1105244</v>
      </c>
    </row>
    <row r="172" spans="1:7" x14ac:dyDescent="0.25">
      <c r="A172" s="43">
        <v>11052</v>
      </c>
      <c r="B172" s="74">
        <v>11052</v>
      </c>
      <c r="C172" s="74">
        <v>45</v>
      </c>
      <c r="D172" s="74">
        <v>45</v>
      </c>
      <c r="E172" s="75" t="s">
        <v>259</v>
      </c>
      <c r="F172" s="75" t="s">
        <v>271</v>
      </c>
      <c r="G172" s="68" t="str">
        <f t="shared" si="2"/>
        <v>1105245</v>
      </c>
    </row>
    <row r="173" spans="1:7" x14ac:dyDescent="0.25">
      <c r="A173" s="43">
        <v>11052</v>
      </c>
      <c r="B173" s="74">
        <v>11052</v>
      </c>
      <c r="C173" s="74">
        <v>46</v>
      </c>
      <c r="D173" s="74">
        <v>46</v>
      </c>
      <c r="E173" s="75" t="s">
        <v>259</v>
      </c>
      <c r="F173" s="75" t="s">
        <v>272</v>
      </c>
      <c r="G173" s="68" t="str">
        <f t="shared" si="2"/>
        <v>1105246</v>
      </c>
    </row>
    <row r="174" spans="1:7" x14ac:dyDescent="0.25">
      <c r="A174" s="43">
        <v>11052</v>
      </c>
      <c r="B174" s="74">
        <v>11052</v>
      </c>
      <c r="C174" s="74">
        <v>49</v>
      </c>
      <c r="D174" s="74">
        <v>49</v>
      </c>
      <c r="E174" s="75" t="s">
        <v>259</v>
      </c>
      <c r="F174" s="75" t="s">
        <v>273</v>
      </c>
      <c r="G174" s="68" t="str">
        <f t="shared" si="2"/>
        <v>1105249</v>
      </c>
    </row>
    <row r="175" spans="1:7" x14ac:dyDescent="0.25">
      <c r="A175" s="43">
        <v>11052</v>
      </c>
      <c r="B175" s="74">
        <v>11052</v>
      </c>
      <c r="C175" s="74">
        <v>50</v>
      </c>
      <c r="D175" s="74">
        <v>50</v>
      </c>
      <c r="E175" s="75" t="s">
        <v>259</v>
      </c>
      <c r="F175" s="75" t="s">
        <v>274</v>
      </c>
      <c r="G175" s="68" t="str">
        <f t="shared" si="2"/>
        <v>1105250</v>
      </c>
    </row>
    <row r="176" spans="1:7" x14ac:dyDescent="0.25">
      <c r="A176" s="43">
        <v>11052</v>
      </c>
      <c r="B176" s="74">
        <v>11052</v>
      </c>
      <c r="C176" s="74">
        <v>51</v>
      </c>
      <c r="D176" s="74">
        <v>51</v>
      </c>
      <c r="E176" s="75" t="s">
        <v>259</v>
      </c>
      <c r="F176" s="75" t="s">
        <v>275</v>
      </c>
      <c r="G176" s="68" t="str">
        <f t="shared" si="2"/>
        <v>1105251</v>
      </c>
    </row>
    <row r="177" spans="1:7" x14ac:dyDescent="0.25">
      <c r="A177" s="43">
        <v>11052</v>
      </c>
      <c r="B177" s="74">
        <v>11052</v>
      </c>
      <c r="C177" s="74">
        <v>52</v>
      </c>
      <c r="D177" s="74">
        <v>52</v>
      </c>
      <c r="E177" s="75" t="s">
        <v>259</v>
      </c>
      <c r="F177" s="75" t="s">
        <v>184</v>
      </c>
      <c r="G177" s="68" t="str">
        <f t="shared" si="2"/>
        <v>1105252</v>
      </c>
    </row>
    <row r="178" spans="1:7" x14ac:dyDescent="0.25">
      <c r="A178" s="43">
        <v>11052</v>
      </c>
      <c r="B178" s="74">
        <v>11052</v>
      </c>
      <c r="C178" s="74">
        <v>54</v>
      </c>
      <c r="D178" s="74">
        <v>54</v>
      </c>
      <c r="E178" s="75" t="s">
        <v>259</v>
      </c>
      <c r="F178" s="75" t="s">
        <v>276</v>
      </c>
      <c r="G178" s="68" t="str">
        <f t="shared" si="2"/>
        <v>1105254</v>
      </c>
    </row>
    <row r="179" spans="1:7" x14ac:dyDescent="0.25">
      <c r="A179" s="43">
        <v>11052</v>
      </c>
      <c r="B179" s="74">
        <v>11052</v>
      </c>
      <c r="C179" s="74">
        <v>57</v>
      </c>
      <c r="D179" s="74">
        <v>57</v>
      </c>
      <c r="E179" s="75" t="s">
        <v>259</v>
      </c>
      <c r="F179" s="75" t="s">
        <v>277</v>
      </c>
      <c r="G179" s="68" t="str">
        <f t="shared" si="2"/>
        <v>1105257</v>
      </c>
    </row>
    <row r="180" spans="1:7" x14ac:dyDescent="0.25">
      <c r="A180" s="43">
        <v>11052</v>
      </c>
      <c r="B180" s="74">
        <v>11052</v>
      </c>
      <c r="C180" s="74">
        <v>58</v>
      </c>
      <c r="D180" s="74">
        <v>58</v>
      </c>
      <c r="E180" s="75" t="s">
        <v>259</v>
      </c>
      <c r="F180" s="75" t="s">
        <v>278</v>
      </c>
      <c r="G180" s="68" t="str">
        <f t="shared" si="2"/>
        <v>1105258</v>
      </c>
    </row>
    <row r="181" spans="1:7" x14ac:dyDescent="0.25">
      <c r="A181" s="43">
        <v>11052</v>
      </c>
      <c r="B181" s="74">
        <v>11052</v>
      </c>
      <c r="C181" s="74">
        <v>59</v>
      </c>
      <c r="D181" s="74">
        <v>59</v>
      </c>
      <c r="E181" s="75" t="s">
        <v>259</v>
      </c>
      <c r="F181" s="75" t="s">
        <v>279</v>
      </c>
      <c r="G181" s="68" t="str">
        <f t="shared" si="2"/>
        <v>1105259</v>
      </c>
    </row>
    <row r="182" spans="1:7" x14ac:dyDescent="0.25">
      <c r="A182" s="43">
        <v>11052</v>
      </c>
      <c r="B182" s="74">
        <v>11052</v>
      </c>
      <c r="C182" s="74">
        <v>61</v>
      </c>
      <c r="D182" s="74">
        <v>61</v>
      </c>
      <c r="E182" s="75" t="s">
        <v>259</v>
      </c>
      <c r="F182" s="75" t="s">
        <v>280</v>
      </c>
      <c r="G182" s="68" t="str">
        <f t="shared" si="2"/>
        <v>1105261</v>
      </c>
    </row>
    <row r="183" spans="1:7" x14ac:dyDescent="0.25">
      <c r="A183" s="43">
        <v>11052</v>
      </c>
      <c r="B183" s="74">
        <v>11052</v>
      </c>
      <c r="C183" s="74">
        <v>62</v>
      </c>
      <c r="D183" s="74">
        <v>62</v>
      </c>
      <c r="E183" s="75" t="s">
        <v>259</v>
      </c>
      <c r="F183" s="75" t="s">
        <v>281</v>
      </c>
      <c r="G183" s="68" t="str">
        <f t="shared" si="2"/>
        <v>1105262</v>
      </c>
    </row>
    <row r="184" spans="1:7" x14ac:dyDescent="0.25">
      <c r="A184" s="43">
        <v>11052</v>
      </c>
      <c r="B184" s="74">
        <v>11052</v>
      </c>
      <c r="C184" s="74">
        <v>63</v>
      </c>
      <c r="D184" s="74">
        <v>63</v>
      </c>
      <c r="E184" s="75" t="s">
        <v>259</v>
      </c>
      <c r="F184" s="75" t="s">
        <v>282</v>
      </c>
      <c r="G184" s="68" t="str">
        <f t="shared" si="2"/>
        <v>1105263</v>
      </c>
    </row>
    <row r="185" spans="1:7" x14ac:dyDescent="0.25">
      <c r="A185" s="43">
        <v>11052</v>
      </c>
      <c r="B185" s="74">
        <v>11052</v>
      </c>
      <c r="C185" s="74">
        <v>64</v>
      </c>
      <c r="D185" s="74">
        <v>64</v>
      </c>
      <c r="E185" s="75" t="s">
        <v>259</v>
      </c>
      <c r="F185" s="75" t="s">
        <v>283</v>
      </c>
      <c r="G185" s="68" t="str">
        <f t="shared" si="2"/>
        <v>1105264</v>
      </c>
    </row>
    <row r="186" spans="1:7" x14ac:dyDescent="0.25">
      <c r="A186" s="43">
        <v>11052</v>
      </c>
      <c r="B186" s="74">
        <v>11052</v>
      </c>
      <c r="C186" s="74">
        <v>65</v>
      </c>
      <c r="D186" s="74">
        <v>65</v>
      </c>
      <c r="E186" s="75" t="s">
        <v>259</v>
      </c>
      <c r="F186" s="75" t="s">
        <v>284</v>
      </c>
      <c r="G186" s="68" t="str">
        <f t="shared" si="2"/>
        <v>1105265</v>
      </c>
    </row>
    <row r="187" spans="1:7" x14ac:dyDescent="0.25">
      <c r="A187" s="43">
        <v>11052</v>
      </c>
      <c r="B187" s="74">
        <v>11052</v>
      </c>
      <c r="C187" s="74">
        <v>66</v>
      </c>
      <c r="D187" s="74">
        <v>66</v>
      </c>
      <c r="E187" s="75" t="s">
        <v>259</v>
      </c>
      <c r="F187" s="75" t="s">
        <v>285</v>
      </c>
      <c r="G187" s="68" t="str">
        <f t="shared" si="2"/>
        <v>1105266</v>
      </c>
    </row>
    <row r="188" spans="1:7" x14ac:dyDescent="0.25">
      <c r="A188" s="43">
        <v>11052</v>
      </c>
      <c r="B188" s="74">
        <v>11052</v>
      </c>
      <c r="C188" s="74">
        <v>67</v>
      </c>
      <c r="D188" s="74">
        <v>67</v>
      </c>
      <c r="E188" s="75" t="s">
        <v>259</v>
      </c>
      <c r="F188" s="75" t="s">
        <v>286</v>
      </c>
      <c r="G188" s="68" t="str">
        <f t="shared" si="2"/>
        <v>1105267</v>
      </c>
    </row>
    <row r="189" spans="1:7" x14ac:dyDescent="0.25">
      <c r="A189" s="43">
        <v>11052</v>
      </c>
      <c r="B189" s="74">
        <v>11052</v>
      </c>
      <c r="C189" s="74">
        <v>68</v>
      </c>
      <c r="D189" s="74">
        <v>68</v>
      </c>
      <c r="E189" s="75" t="s">
        <v>259</v>
      </c>
      <c r="F189" s="75" t="s">
        <v>287</v>
      </c>
      <c r="G189" s="68" t="str">
        <f t="shared" si="2"/>
        <v>1105268</v>
      </c>
    </row>
    <row r="190" spans="1:7" x14ac:dyDescent="0.25">
      <c r="A190" s="43">
        <v>11052</v>
      </c>
      <c r="B190" s="74">
        <v>11052</v>
      </c>
      <c r="C190" s="74">
        <v>69</v>
      </c>
      <c r="D190" s="74">
        <v>69</v>
      </c>
      <c r="E190" s="75" t="s">
        <v>259</v>
      </c>
      <c r="F190" s="75" t="s">
        <v>288</v>
      </c>
      <c r="G190" s="68" t="str">
        <f t="shared" si="2"/>
        <v>1105269</v>
      </c>
    </row>
    <row r="191" spans="1:7" x14ac:dyDescent="0.25">
      <c r="A191" s="43">
        <v>11052</v>
      </c>
      <c r="B191" s="74">
        <v>11052</v>
      </c>
      <c r="C191" s="74">
        <v>70</v>
      </c>
      <c r="D191" s="74">
        <v>70</v>
      </c>
      <c r="E191" s="75" t="s">
        <v>259</v>
      </c>
      <c r="F191" s="75" t="s">
        <v>289</v>
      </c>
      <c r="G191" s="68" t="str">
        <f t="shared" si="2"/>
        <v>1105270</v>
      </c>
    </row>
    <row r="192" spans="1:7" x14ac:dyDescent="0.25">
      <c r="A192" s="43">
        <v>11052</v>
      </c>
      <c r="B192" s="74">
        <v>11052</v>
      </c>
      <c r="C192" s="74">
        <v>72</v>
      </c>
      <c r="D192" s="74">
        <v>72</v>
      </c>
      <c r="E192" s="75" t="s">
        <v>259</v>
      </c>
      <c r="F192" s="75" t="s">
        <v>290</v>
      </c>
      <c r="G192" s="68" t="str">
        <f t="shared" si="2"/>
        <v>1105272</v>
      </c>
    </row>
    <row r="193" spans="1:7" x14ac:dyDescent="0.25">
      <c r="A193" s="43">
        <v>11052</v>
      </c>
      <c r="B193" s="74">
        <v>11052</v>
      </c>
      <c r="C193" s="74">
        <v>73</v>
      </c>
      <c r="D193" s="74">
        <v>73</v>
      </c>
      <c r="E193" s="75" t="s">
        <v>259</v>
      </c>
      <c r="F193" s="75" t="s">
        <v>291</v>
      </c>
      <c r="G193" s="68" t="str">
        <f t="shared" si="2"/>
        <v>1105273</v>
      </c>
    </row>
    <row r="194" spans="1:7" x14ac:dyDescent="0.25">
      <c r="A194" s="43">
        <v>11052</v>
      </c>
      <c r="B194" s="74">
        <v>11052</v>
      </c>
      <c r="C194" s="74">
        <v>74</v>
      </c>
      <c r="D194" s="74">
        <v>74</v>
      </c>
      <c r="E194" s="75" t="s">
        <v>259</v>
      </c>
      <c r="F194" s="75" t="s">
        <v>292</v>
      </c>
      <c r="G194" s="68" t="str">
        <f t="shared" si="2"/>
        <v>1105274</v>
      </c>
    </row>
    <row r="195" spans="1:7" x14ac:dyDescent="0.25">
      <c r="A195" s="43">
        <v>11052</v>
      </c>
      <c r="B195" s="74">
        <v>11052</v>
      </c>
      <c r="C195" s="74">
        <v>76</v>
      </c>
      <c r="D195" s="74">
        <v>76</v>
      </c>
      <c r="E195" s="75" t="s">
        <v>259</v>
      </c>
      <c r="F195" s="75" t="s">
        <v>293</v>
      </c>
      <c r="G195" s="68" t="str">
        <f t="shared" si="2"/>
        <v>1105276</v>
      </c>
    </row>
    <row r="196" spans="1:7" x14ac:dyDescent="0.25">
      <c r="A196" s="43">
        <v>11052</v>
      </c>
      <c r="B196" s="74">
        <v>11052</v>
      </c>
      <c r="C196" s="74">
        <v>77</v>
      </c>
      <c r="D196" s="74">
        <v>77</v>
      </c>
      <c r="E196" s="75" t="s">
        <v>259</v>
      </c>
      <c r="F196" s="75" t="s">
        <v>294</v>
      </c>
      <c r="G196" s="68" t="str">
        <f t="shared" si="2"/>
        <v>1105277</v>
      </c>
    </row>
    <row r="197" spans="1:7" x14ac:dyDescent="0.25">
      <c r="A197" s="43">
        <v>11052</v>
      </c>
      <c r="B197" s="74">
        <v>11052</v>
      </c>
      <c r="C197" s="74">
        <v>78</v>
      </c>
      <c r="D197" s="74">
        <v>78</v>
      </c>
      <c r="E197" s="75" t="s">
        <v>259</v>
      </c>
      <c r="F197" s="75" t="s">
        <v>295</v>
      </c>
      <c r="G197" s="68" t="str">
        <f t="shared" si="2"/>
        <v>1105278</v>
      </c>
    </row>
    <row r="198" spans="1:7" x14ac:dyDescent="0.25">
      <c r="A198" s="43">
        <v>11052</v>
      </c>
      <c r="B198" s="74">
        <v>11052</v>
      </c>
      <c r="C198" s="74">
        <v>79</v>
      </c>
      <c r="D198" s="74">
        <v>79</v>
      </c>
      <c r="E198" s="75" t="s">
        <v>259</v>
      </c>
      <c r="F198" s="75" t="s">
        <v>296</v>
      </c>
      <c r="G198" s="68" t="str">
        <f t="shared" si="2"/>
        <v>1105279</v>
      </c>
    </row>
    <row r="199" spans="1:7" x14ac:dyDescent="0.25">
      <c r="A199" s="43">
        <v>11052</v>
      </c>
      <c r="B199" s="74">
        <v>11052</v>
      </c>
      <c r="C199" s="74">
        <v>80</v>
      </c>
      <c r="D199" s="74">
        <v>80</v>
      </c>
      <c r="E199" s="75" t="s">
        <v>259</v>
      </c>
      <c r="F199" s="75" t="s">
        <v>297</v>
      </c>
      <c r="G199" s="68" t="str">
        <f t="shared" si="2"/>
        <v>1105280</v>
      </c>
    </row>
    <row r="200" spans="1:7" x14ac:dyDescent="0.25">
      <c r="A200" s="43">
        <v>11052</v>
      </c>
      <c r="B200" s="74">
        <v>11052</v>
      </c>
      <c r="C200" s="74">
        <v>81</v>
      </c>
      <c r="D200" s="74">
        <v>81</v>
      </c>
      <c r="E200" s="75" t="s">
        <v>259</v>
      </c>
      <c r="F200" s="75" t="s">
        <v>298</v>
      </c>
      <c r="G200" s="68" t="str">
        <f t="shared" si="2"/>
        <v>1105281</v>
      </c>
    </row>
    <row r="201" spans="1:7" x14ac:dyDescent="0.25">
      <c r="A201" s="45"/>
      <c r="B201" s="78"/>
      <c r="C201" s="76"/>
      <c r="D201" s="76"/>
      <c r="E201" s="76"/>
      <c r="F201" s="76"/>
      <c r="G201" s="68" t="str">
        <f t="shared" si="2"/>
        <v/>
      </c>
    </row>
    <row r="202" spans="1:7" x14ac:dyDescent="0.25">
      <c r="A202" s="42" t="s">
        <v>299</v>
      </c>
      <c r="B202" s="71" t="s">
        <v>299</v>
      </c>
      <c r="C202" s="76"/>
      <c r="D202" s="76"/>
      <c r="E202" s="76"/>
      <c r="F202" s="76"/>
      <c r="G202" s="68" t="str">
        <f t="shared" si="2"/>
        <v>F</v>
      </c>
    </row>
    <row r="203" spans="1:7" x14ac:dyDescent="0.25">
      <c r="A203" s="43">
        <v>11176</v>
      </c>
      <c r="B203" s="74">
        <v>11176</v>
      </c>
      <c r="C203" s="74">
        <v>1</v>
      </c>
      <c r="D203" s="74">
        <v>1</v>
      </c>
      <c r="E203" s="75" t="s">
        <v>300</v>
      </c>
      <c r="F203" s="75" t="s">
        <v>301</v>
      </c>
      <c r="G203" s="68" t="str">
        <f t="shared" ref="G203:G266" si="3">A203&amp;""&amp;C203</f>
        <v>111761</v>
      </c>
    </row>
    <row r="204" spans="1:7" x14ac:dyDescent="0.25">
      <c r="A204" s="43">
        <v>11179</v>
      </c>
      <c r="B204" s="74">
        <v>11179</v>
      </c>
      <c r="C204" s="74">
        <v>1</v>
      </c>
      <c r="D204" s="74">
        <v>1</v>
      </c>
      <c r="E204" s="75" t="s">
        <v>302</v>
      </c>
      <c r="F204" s="75" t="s">
        <v>122</v>
      </c>
      <c r="G204" s="68" t="str">
        <f t="shared" si="3"/>
        <v>111791</v>
      </c>
    </row>
    <row r="205" spans="1:7" x14ac:dyDescent="0.25">
      <c r="A205" s="43">
        <v>11179</v>
      </c>
      <c r="B205" s="74">
        <v>11179</v>
      </c>
      <c r="C205" s="74">
        <v>2</v>
      </c>
      <c r="D205" s="74">
        <v>2</v>
      </c>
      <c r="E205" s="75" t="s">
        <v>302</v>
      </c>
      <c r="F205" s="75" t="s">
        <v>303</v>
      </c>
      <c r="G205" s="68" t="str">
        <f t="shared" si="3"/>
        <v>111792</v>
      </c>
    </row>
    <row r="206" spans="1:7" x14ac:dyDescent="0.25">
      <c r="A206" s="43">
        <v>11179</v>
      </c>
      <c r="B206" s="74">
        <v>11179</v>
      </c>
      <c r="C206" s="74">
        <v>3</v>
      </c>
      <c r="D206" s="74">
        <v>3</v>
      </c>
      <c r="E206" s="75" t="s">
        <v>302</v>
      </c>
      <c r="F206" s="75" t="s">
        <v>304</v>
      </c>
      <c r="G206" s="68" t="str">
        <f t="shared" si="3"/>
        <v>111793</v>
      </c>
    </row>
    <row r="207" spans="1:7" x14ac:dyDescent="0.25">
      <c r="A207" s="43">
        <v>11179</v>
      </c>
      <c r="B207" s="74">
        <v>11179</v>
      </c>
      <c r="C207" s="74">
        <v>4</v>
      </c>
      <c r="D207" s="74">
        <v>4</v>
      </c>
      <c r="E207" s="75" t="s">
        <v>302</v>
      </c>
      <c r="F207" s="75" t="s">
        <v>305</v>
      </c>
      <c r="G207" s="68" t="str">
        <f t="shared" si="3"/>
        <v>111794</v>
      </c>
    </row>
    <row r="208" spans="1:7" x14ac:dyDescent="0.25">
      <c r="A208" s="43">
        <v>11130</v>
      </c>
      <c r="B208" s="74">
        <v>11130</v>
      </c>
      <c r="C208" s="74">
        <v>5</v>
      </c>
      <c r="D208" s="74">
        <v>5</v>
      </c>
      <c r="E208" s="75" t="s">
        <v>306</v>
      </c>
      <c r="F208" s="75" t="s">
        <v>307</v>
      </c>
      <c r="G208" s="68" t="str">
        <f t="shared" si="3"/>
        <v>111305</v>
      </c>
    </row>
    <row r="209" spans="1:7" x14ac:dyDescent="0.25">
      <c r="A209" s="43">
        <v>11130</v>
      </c>
      <c r="B209" s="74">
        <v>11130</v>
      </c>
      <c r="C209" s="74">
        <v>6</v>
      </c>
      <c r="D209" s="74">
        <v>6</v>
      </c>
      <c r="E209" s="75" t="s">
        <v>306</v>
      </c>
      <c r="F209" s="75" t="s">
        <v>308</v>
      </c>
      <c r="G209" s="68" t="str">
        <f t="shared" si="3"/>
        <v>111306</v>
      </c>
    </row>
    <row r="210" spans="1:7" x14ac:dyDescent="0.25">
      <c r="A210" s="44"/>
      <c r="B210" s="76"/>
      <c r="C210" s="76"/>
      <c r="D210" s="76"/>
      <c r="E210" s="76"/>
      <c r="F210" s="76"/>
      <c r="G210" s="68" t="str">
        <f t="shared" si="3"/>
        <v/>
      </c>
    </row>
    <row r="211" spans="1:7" x14ac:dyDescent="0.25">
      <c r="A211" s="42" t="s">
        <v>309</v>
      </c>
      <c r="B211" s="71" t="s">
        <v>309</v>
      </c>
      <c r="C211" s="76"/>
      <c r="D211" s="76"/>
      <c r="E211" s="76"/>
      <c r="F211" s="76"/>
      <c r="G211" s="68" t="str">
        <f t="shared" si="3"/>
        <v>G</v>
      </c>
    </row>
    <row r="212" spans="1:7" x14ac:dyDescent="0.25">
      <c r="A212" s="43">
        <v>11127</v>
      </c>
      <c r="B212" s="74">
        <v>11127</v>
      </c>
      <c r="C212" s="74">
        <v>1</v>
      </c>
      <c r="D212" s="74">
        <v>1</v>
      </c>
      <c r="E212" s="75" t="s">
        <v>310</v>
      </c>
      <c r="F212" s="75" t="s">
        <v>311</v>
      </c>
      <c r="G212" s="68" t="str">
        <f t="shared" si="3"/>
        <v>111271</v>
      </c>
    </row>
    <row r="213" spans="1:7" x14ac:dyDescent="0.25">
      <c r="A213" s="43">
        <v>11127</v>
      </c>
      <c r="B213" s="74">
        <v>11127</v>
      </c>
      <c r="C213" s="74">
        <v>3</v>
      </c>
      <c r="D213" s="74">
        <v>3</v>
      </c>
      <c r="E213" s="75" t="s">
        <v>310</v>
      </c>
      <c r="F213" s="75" t="s">
        <v>312</v>
      </c>
      <c r="G213" s="68" t="str">
        <f t="shared" si="3"/>
        <v>111273</v>
      </c>
    </row>
    <row r="214" spans="1:7" x14ac:dyDescent="0.25">
      <c r="A214" s="43">
        <v>11127</v>
      </c>
      <c r="B214" s="74">
        <v>11127</v>
      </c>
      <c r="C214" s="74">
        <v>4</v>
      </c>
      <c r="D214" s="74">
        <v>4</v>
      </c>
      <c r="E214" s="75" t="s">
        <v>310</v>
      </c>
      <c r="F214" s="75" t="s">
        <v>313</v>
      </c>
      <c r="G214" s="68" t="str">
        <f t="shared" si="3"/>
        <v>111274</v>
      </c>
    </row>
    <row r="215" spans="1:7" x14ac:dyDescent="0.25">
      <c r="A215" s="43">
        <v>11127</v>
      </c>
      <c r="B215" s="74">
        <v>11127</v>
      </c>
      <c r="C215" s="74">
        <v>5</v>
      </c>
      <c r="D215" s="74">
        <v>5</v>
      </c>
      <c r="E215" s="75" t="s">
        <v>310</v>
      </c>
      <c r="F215" s="75" t="s">
        <v>314</v>
      </c>
      <c r="G215" s="68" t="str">
        <f t="shared" si="3"/>
        <v>111275</v>
      </c>
    </row>
    <row r="216" spans="1:7" x14ac:dyDescent="0.25">
      <c r="A216" s="43">
        <v>11127</v>
      </c>
      <c r="B216" s="74">
        <v>11127</v>
      </c>
      <c r="C216" s="74">
        <v>6</v>
      </c>
      <c r="D216" s="74">
        <v>6</v>
      </c>
      <c r="E216" s="75" t="s">
        <v>310</v>
      </c>
      <c r="F216" s="75" t="s">
        <v>111</v>
      </c>
      <c r="G216" s="68" t="str">
        <f t="shared" si="3"/>
        <v>111276</v>
      </c>
    </row>
    <row r="217" spans="1:7" x14ac:dyDescent="0.25">
      <c r="A217" s="43">
        <v>11127</v>
      </c>
      <c r="B217" s="74">
        <v>11127</v>
      </c>
      <c r="C217" s="74">
        <v>7</v>
      </c>
      <c r="D217" s="74">
        <v>7</v>
      </c>
      <c r="E217" s="75" t="s">
        <v>310</v>
      </c>
      <c r="F217" s="75" t="s">
        <v>315</v>
      </c>
      <c r="G217" s="68" t="str">
        <f t="shared" si="3"/>
        <v>111277</v>
      </c>
    </row>
    <row r="218" spans="1:7" x14ac:dyDescent="0.25">
      <c r="A218" s="43">
        <v>11127</v>
      </c>
      <c r="B218" s="74">
        <v>11127</v>
      </c>
      <c r="C218" s="74">
        <v>8</v>
      </c>
      <c r="D218" s="74">
        <v>8</v>
      </c>
      <c r="E218" s="75" t="s">
        <v>310</v>
      </c>
      <c r="F218" s="75" t="s">
        <v>316</v>
      </c>
      <c r="G218" s="68" t="str">
        <f t="shared" si="3"/>
        <v>111278</v>
      </c>
    </row>
    <row r="219" spans="1:7" x14ac:dyDescent="0.25">
      <c r="A219" s="43">
        <v>11127</v>
      </c>
      <c r="B219" s="74">
        <v>11127</v>
      </c>
      <c r="C219" s="74">
        <v>9</v>
      </c>
      <c r="D219" s="74">
        <v>9</v>
      </c>
      <c r="E219" s="75" t="s">
        <v>310</v>
      </c>
      <c r="F219" s="75" t="s">
        <v>317</v>
      </c>
      <c r="G219" s="68" t="str">
        <f t="shared" si="3"/>
        <v>111279</v>
      </c>
    </row>
    <row r="220" spans="1:7" x14ac:dyDescent="0.25">
      <c r="A220" s="44"/>
      <c r="B220" s="76"/>
      <c r="C220" s="76"/>
      <c r="D220" s="76"/>
      <c r="E220" s="76"/>
      <c r="F220" s="76"/>
      <c r="G220" s="68" t="str">
        <f t="shared" si="3"/>
        <v/>
      </c>
    </row>
    <row r="221" spans="1:7" x14ac:dyDescent="0.25">
      <c r="A221" s="42" t="s">
        <v>318</v>
      </c>
      <c r="B221" s="71" t="s">
        <v>318</v>
      </c>
      <c r="C221" s="76"/>
      <c r="D221" s="76"/>
      <c r="E221" s="76"/>
      <c r="F221" s="76"/>
      <c r="G221" s="68" t="str">
        <f t="shared" si="3"/>
        <v>H</v>
      </c>
    </row>
    <row r="222" spans="1:7" x14ac:dyDescent="0.25">
      <c r="A222" s="43">
        <v>11183</v>
      </c>
      <c r="B222" s="74">
        <v>11183</v>
      </c>
      <c r="C222" s="74">
        <v>1</v>
      </c>
      <c r="D222" s="74">
        <v>1</v>
      </c>
      <c r="E222" s="75" t="s">
        <v>319</v>
      </c>
      <c r="F222" s="75" t="s">
        <v>122</v>
      </c>
      <c r="G222" s="68" t="str">
        <f t="shared" si="3"/>
        <v>111831</v>
      </c>
    </row>
    <row r="223" spans="1:7" x14ac:dyDescent="0.25">
      <c r="A223" s="43">
        <v>11058</v>
      </c>
      <c r="B223" s="74">
        <v>11058</v>
      </c>
      <c r="C223" s="74">
        <v>2</v>
      </c>
      <c r="D223" s="74">
        <v>2</v>
      </c>
      <c r="E223" s="75" t="s">
        <v>320</v>
      </c>
      <c r="F223" s="75" t="s">
        <v>321</v>
      </c>
      <c r="G223" s="68" t="str">
        <f t="shared" si="3"/>
        <v>110582</v>
      </c>
    </row>
    <row r="224" spans="1:7" x14ac:dyDescent="0.25">
      <c r="A224" s="43">
        <v>11058</v>
      </c>
      <c r="B224" s="74">
        <v>11058</v>
      </c>
      <c r="C224" s="74">
        <v>4</v>
      </c>
      <c r="D224" s="74">
        <v>4</v>
      </c>
      <c r="E224" s="75" t="s">
        <v>320</v>
      </c>
      <c r="F224" s="75" t="s">
        <v>322</v>
      </c>
      <c r="G224" s="68" t="str">
        <f t="shared" si="3"/>
        <v>110584</v>
      </c>
    </row>
    <row r="225" spans="1:7" x14ac:dyDescent="0.25">
      <c r="A225" s="43">
        <v>11058</v>
      </c>
      <c r="B225" s="74">
        <v>11058</v>
      </c>
      <c r="C225" s="74">
        <v>7</v>
      </c>
      <c r="D225" s="74">
        <v>7</v>
      </c>
      <c r="E225" s="75" t="s">
        <v>320</v>
      </c>
      <c r="F225" s="75" t="s">
        <v>323</v>
      </c>
      <c r="G225" s="68" t="str">
        <f t="shared" si="3"/>
        <v>110587</v>
      </c>
    </row>
    <row r="226" spans="1:7" x14ac:dyDescent="0.25">
      <c r="A226" s="43">
        <v>11058</v>
      </c>
      <c r="B226" s="74">
        <v>11058</v>
      </c>
      <c r="C226" s="74">
        <v>8</v>
      </c>
      <c r="D226" s="74">
        <v>8</v>
      </c>
      <c r="E226" s="75" t="s">
        <v>320</v>
      </c>
      <c r="F226" s="75" t="s">
        <v>324</v>
      </c>
      <c r="G226" s="68" t="str">
        <f t="shared" si="3"/>
        <v>110588</v>
      </c>
    </row>
    <row r="227" spans="1:7" x14ac:dyDescent="0.25">
      <c r="A227" s="43">
        <v>11058</v>
      </c>
      <c r="B227" s="74">
        <v>11058</v>
      </c>
      <c r="C227" s="74">
        <v>14</v>
      </c>
      <c r="D227" s="74">
        <v>14</v>
      </c>
      <c r="E227" s="75" t="s">
        <v>320</v>
      </c>
      <c r="F227" s="75" t="s">
        <v>325</v>
      </c>
      <c r="G227" s="68" t="str">
        <f t="shared" si="3"/>
        <v>1105814</v>
      </c>
    </row>
    <row r="228" spans="1:7" x14ac:dyDescent="0.25">
      <c r="A228" s="43">
        <v>11058</v>
      </c>
      <c r="B228" s="74">
        <v>11058</v>
      </c>
      <c r="C228" s="74">
        <v>15</v>
      </c>
      <c r="D228" s="74">
        <v>15</v>
      </c>
      <c r="E228" s="75" t="s">
        <v>320</v>
      </c>
      <c r="F228" s="75" t="s">
        <v>326</v>
      </c>
      <c r="G228" s="68" t="str">
        <f t="shared" si="3"/>
        <v>1105815</v>
      </c>
    </row>
    <row r="229" spans="1:7" x14ac:dyDescent="0.25">
      <c r="A229" s="43">
        <v>11058</v>
      </c>
      <c r="B229" s="74">
        <v>11058</v>
      </c>
      <c r="C229" s="74">
        <v>16</v>
      </c>
      <c r="D229" s="74">
        <v>16</v>
      </c>
      <c r="E229" s="75" t="s">
        <v>320</v>
      </c>
      <c r="F229" s="75" t="s">
        <v>327</v>
      </c>
      <c r="G229" s="68" t="str">
        <f t="shared" si="3"/>
        <v>1105816</v>
      </c>
    </row>
    <row r="230" spans="1:7" x14ac:dyDescent="0.25">
      <c r="A230" s="43">
        <v>11058</v>
      </c>
      <c r="B230" s="74">
        <v>11058</v>
      </c>
      <c r="C230" s="74">
        <v>18</v>
      </c>
      <c r="D230" s="74">
        <v>18</v>
      </c>
      <c r="E230" s="75" t="s">
        <v>320</v>
      </c>
      <c r="F230" s="75" t="s">
        <v>328</v>
      </c>
      <c r="G230" s="68" t="str">
        <f t="shared" si="3"/>
        <v>1105818</v>
      </c>
    </row>
    <row r="231" spans="1:7" x14ac:dyDescent="0.25">
      <c r="A231" s="43">
        <v>11058</v>
      </c>
      <c r="B231" s="74">
        <v>11058</v>
      </c>
      <c r="C231" s="74">
        <v>19</v>
      </c>
      <c r="D231" s="74">
        <v>19</v>
      </c>
      <c r="E231" s="75" t="s">
        <v>320</v>
      </c>
      <c r="F231" s="75" t="s">
        <v>329</v>
      </c>
      <c r="G231" s="68" t="str">
        <f t="shared" si="3"/>
        <v>1105819</v>
      </c>
    </row>
    <row r="232" spans="1:7" x14ac:dyDescent="0.25">
      <c r="A232" s="43">
        <v>11058</v>
      </c>
      <c r="B232" s="74">
        <v>11058</v>
      </c>
      <c r="C232" s="74">
        <v>21</v>
      </c>
      <c r="D232" s="74">
        <v>21</v>
      </c>
      <c r="E232" s="75" t="s">
        <v>320</v>
      </c>
      <c r="F232" s="75" t="s">
        <v>330</v>
      </c>
      <c r="G232" s="68" t="str">
        <f t="shared" si="3"/>
        <v>1105821</v>
      </c>
    </row>
    <row r="233" spans="1:7" x14ac:dyDescent="0.25">
      <c r="A233" s="43">
        <v>11058</v>
      </c>
      <c r="B233" s="74">
        <v>11058</v>
      </c>
      <c r="C233" s="74">
        <v>22</v>
      </c>
      <c r="D233" s="74">
        <v>22</v>
      </c>
      <c r="E233" s="75" t="s">
        <v>320</v>
      </c>
      <c r="F233" s="75" t="s">
        <v>331</v>
      </c>
      <c r="G233" s="68" t="str">
        <f t="shared" si="3"/>
        <v>1105822</v>
      </c>
    </row>
    <row r="234" spans="1:7" x14ac:dyDescent="0.25">
      <c r="A234" s="43">
        <v>11182</v>
      </c>
      <c r="B234" s="74">
        <v>11182</v>
      </c>
      <c r="C234" s="74">
        <v>1</v>
      </c>
      <c r="D234" s="74">
        <v>1</v>
      </c>
      <c r="E234" s="75" t="s">
        <v>332</v>
      </c>
      <c r="F234" s="75" t="s">
        <v>333</v>
      </c>
      <c r="G234" s="68" t="str">
        <f t="shared" si="3"/>
        <v>111821</v>
      </c>
    </row>
    <row r="235" spans="1:7" x14ac:dyDescent="0.25">
      <c r="A235" s="43">
        <v>11182</v>
      </c>
      <c r="B235" s="74">
        <v>11182</v>
      </c>
      <c r="C235" s="74">
        <v>2</v>
      </c>
      <c r="D235" s="74">
        <v>2</v>
      </c>
      <c r="E235" s="75" t="s">
        <v>332</v>
      </c>
      <c r="F235" s="75" t="s">
        <v>334</v>
      </c>
      <c r="G235" s="68" t="str">
        <f t="shared" si="3"/>
        <v>111822</v>
      </c>
    </row>
    <row r="236" spans="1:7" x14ac:dyDescent="0.25">
      <c r="A236" s="43">
        <v>11182</v>
      </c>
      <c r="B236" s="74">
        <v>11182</v>
      </c>
      <c r="C236" s="74">
        <v>3</v>
      </c>
      <c r="D236" s="74">
        <v>3</v>
      </c>
      <c r="E236" s="75" t="s">
        <v>332</v>
      </c>
      <c r="F236" s="75" t="s">
        <v>335</v>
      </c>
      <c r="G236" s="68" t="str">
        <f t="shared" si="3"/>
        <v>111823</v>
      </c>
    </row>
    <row r="237" spans="1:7" x14ac:dyDescent="0.25">
      <c r="A237" s="44"/>
      <c r="B237" s="76"/>
      <c r="C237" s="76"/>
      <c r="D237" s="76"/>
      <c r="E237" s="76"/>
      <c r="F237" s="76"/>
      <c r="G237" s="68" t="str">
        <f t="shared" si="3"/>
        <v/>
      </c>
    </row>
    <row r="238" spans="1:7" x14ac:dyDescent="0.25">
      <c r="A238" s="42" t="s">
        <v>336</v>
      </c>
      <c r="B238" s="71" t="s">
        <v>336</v>
      </c>
      <c r="C238" s="76"/>
      <c r="D238" s="76"/>
      <c r="E238" s="76"/>
      <c r="F238" s="76"/>
      <c r="G238" s="68" t="str">
        <f t="shared" si="3"/>
        <v>I</v>
      </c>
    </row>
    <row r="239" spans="1:7" x14ac:dyDescent="0.25">
      <c r="A239" s="43">
        <v>11187</v>
      </c>
      <c r="B239" s="74">
        <v>11187</v>
      </c>
      <c r="C239" s="74">
        <v>1</v>
      </c>
      <c r="D239" s="74">
        <v>1</v>
      </c>
      <c r="E239" s="75" t="s">
        <v>337</v>
      </c>
      <c r="F239" s="75" t="s">
        <v>338</v>
      </c>
      <c r="G239" s="68" t="str">
        <f t="shared" si="3"/>
        <v>111871</v>
      </c>
    </row>
    <row r="240" spans="1:7" x14ac:dyDescent="0.25">
      <c r="A240" s="43">
        <v>11187</v>
      </c>
      <c r="B240" s="74">
        <v>11187</v>
      </c>
      <c r="C240" s="74">
        <v>2</v>
      </c>
      <c r="D240" s="74">
        <v>2</v>
      </c>
      <c r="E240" s="75" t="s">
        <v>337</v>
      </c>
      <c r="F240" s="75" t="s">
        <v>339</v>
      </c>
      <c r="G240" s="68" t="str">
        <f t="shared" si="3"/>
        <v>111872</v>
      </c>
    </row>
    <row r="241" spans="1:7" x14ac:dyDescent="0.25">
      <c r="A241" s="43">
        <v>11187</v>
      </c>
      <c r="B241" s="74">
        <v>11187</v>
      </c>
      <c r="C241" s="74">
        <v>3</v>
      </c>
      <c r="D241" s="74">
        <v>3</v>
      </c>
      <c r="E241" s="75" t="s">
        <v>337</v>
      </c>
      <c r="F241" s="75" t="s">
        <v>340</v>
      </c>
      <c r="G241" s="68" t="str">
        <f t="shared" si="3"/>
        <v>111873</v>
      </c>
    </row>
    <row r="242" spans="1:7" x14ac:dyDescent="0.25">
      <c r="A242" s="43">
        <v>11155</v>
      </c>
      <c r="B242" s="74">
        <v>11155</v>
      </c>
      <c r="C242" s="74">
        <v>6</v>
      </c>
      <c r="D242" s="74">
        <v>6</v>
      </c>
      <c r="E242" s="75" t="s">
        <v>341</v>
      </c>
      <c r="F242" s="75" t="s">
        <v>342</v>
      </c>
      <c r="G242" s="68" t="str">
        <f t="shared" si="3"/>
        <v>111556</v>
      </c>
    </row>
    <row r="243" spans="1:7" x14ac:dyDescent="0.25">
      <c r="A243" s="43">
        <v>11155</v>
      </c>
      <c r="B243" s="74">
        <v>11155</v>
      </c>
      <c r="C243" s="74">
        <v>9</v>
      </c>
      <c r="D243" s="74">
        <v>9</v>
      </c>
      <c r="E243" s="75" t="s">
        <v>341</v>
      </c>
      <c r="F243" s="75" t="s">
        <v>343</v>
      </c>
      <c r="G243" s="68" t="str">
        <f t="shared" si="3"/>
        <v>111559</v>
      </c>
    </row>
    <row r="244" spans="1:7" x14ac:dyDescent="0.25">
      <c r="A244" s="43">
        <v>11155</v>
      </c>
      <c r="B244" s="74">
        <v>11155</v>
      </c>
      <c r="C244" s="74">
        <v>11</v>
      </c>
      <c r="D244" s="74">
        <v>11</v>
      </c>
      <c r="E244" s="75" t="s">
        <v>341</v>
      </c>
      <c r="F244" s="75" t="s">
        <v>344</v>
      </c>
      <c r="G244" s="68" t="str">
        <f t="shared" si="3"/>
        <v>1115511</v>
      </c>
    </row>
    <row r="245" spans="1:7" x14ac:dyDescent="0.25">
      <c r="A245" s="43">
        <v>11155</v>
      </c>
      <c r="B245" s="74">
        <v>11155</v>
      </c>
      <c r="C245" s="74">
        <v>12</v>
      </c>
      <c r="D245" s="74">
        <v>12</v>
      </c>
      <c r="E245" s="75" t="s">
        <v>341</v>
      </c>
      <c r="F245" s="75" t="s">
        <v>345</v>
      </c>
      <c r="G245" s="68" t="str">
        <f t="shared" si="3"/>
        <v>1115512</v>
      </c>
    </row>
    <row r="246" spans="1:7" x14ac:dyDescent="0.25">
      <c r="A246" s="43">
        <v>11155</v>
      </c>
      <c r="B246" s="74">
        <v>11155</v>
      </c>
      <c r="C246" s="74">
        <v>13</v>
      </c>
      <c r="D246" s="74">
        <v>13</v>
      </c>
      <c r="E246" s="75" t="s">
        <v>341</v>
      </c>
      <c r="F246" s="75" t="s">
        <v>346</v>
      </c>
      <c r="G246" s="68" t="str">
        <f t="shared" si="3"/>
        <v>1115513</v>
      </c>
    </row>
    <row r="247" spans="1:7" x14ac:dyDescent="0.25">
      <c r="A247" s="43">
        <v>11155</v>
      </c>
      <c r="B247" s="74">
        <v>11155</v>
      </c>
      <c r="C247" s="74">
        <v>14</v>
      </c>
      <c r="D247" s="74">
        <v>14</v>
      </c>
      <c r="E247" s="75" t="s">
        <v>341</v>
      </c>
      <c r="F247" s="75" t="s">
        <v>347</v>
      </c>
      <c r="G247" s="68" t="str">
        <f t="shared" si="3"/>
        <v>1115514</v>
      </c>
    </row>
    <row r="248" spans="1:7" x14ac:dyDescent="0.25">
      <c r="A248" s="43">
        <v>11155</v>
      </c>
      <c r="B248" s="74">
        <v>11155</v>
      </c>
      <c r="C248" s="74">
        <v>15</v>
      </c>
      <c r="D248" s="74">
        <v>15</v>
      </c>
      <c r="E248" s="75" t="s">
        <v>341</v>
      </c>
      <c r="F248" s="75" t="s">
        <v>348</v>
      </c>
      <c r="G248" s="68" t="str">
        <f t="shared" si="3"/>
        <v>1115515</v>
      </c>
    </row>
    <row r="249" spans="1:7" x14ac:dyDescent="0.25">
      <c r="A249" s="43">
        <v>11155</v>
      </c>
      <c r="B249" s="74">
        <v>11155</v>
      </c>
      <c r="C249" s="74">
        <v>16</v>
      </c>
      <c r="D249" s="74">
        <v>16</v>
      </c>
      <c r="E249" s="75" t="s">
        <v>341</v>
      </c>
      <c r="F249" s="75" t="s">
        <v>349</v>
      </c>
      <c r="G249" s="68" t="str">
        <f t="shared" si="3"/>
        <v>1115516</v>
      </c>
    </row>
    <row r="250" spans="1:7" x14ac:dyDescent="0.25">
      <c r="A250" s="43">
        <v>11155</v>
      </c>
      <c r="B250" s="74">
        <v>11155</v>
      </c>
      <c r="C250" s="74">
        <v>17</v>
      </c>
      <c r="D250" s="74">
        <v>17</v>
      </c>
      <c r="E250" s="75" t="s">
        <v>341</v>
      </c>
      <c r="F250" s="75" t="s">
        <v>350</v>
      </c>
      <c r="G250" s="68" t="str">
        <f t="shared" si="3"/>
        <v>1115517</v>
      </c>
    </row>
    <row r="251" spans="1:7" x14ac:dyDescent="0.25">
      <c r="A251" s="43">
        <v>11155</v>
      </c>
      <c r="B251" s="74">
        <v>11155</v>
      </c>
      <c r="C251" s="74">
        <v>18</v>
      </c>
      <c r="D251" s="74">
        <v>18</v>
      </c>
      <c r="E251" s="75" t="s">
        <v>341</v>
      </c>
      <c r="F251" s="75" t="s">
        <v>351</v>
      </c>
      <c r="G251" s="68" t="str">
        <f t="shared" si="3"/>
        <v>1115518</v>
      </c>
    </row>
    <row r="252" spans="1:7" x14ac:dyDescent="0.25">
      <c r="A252" s="43">
        <v>11155</v>
      </c>
      <c r="B252" s="74">
        <v>11155</v>
      </c>
      <c r="C252" s="74">
        <v>19</v>
      </c>
      <c r="D252" s="74">
        <v>19</v>
      </c>
      <c r="E252" s="75" t="s">
        <v>341</v>
      </c>
      <c r="F252" s="75" t="s">
        <v>352</v>
      </c>
      <c r="G252" s="68" t="str">
        <f t="shared" si="3"/>
        <v>1115519</v>
      </c>
    </row>
    <row r="253" spans="1:7" x14ac:dyDescent="0.25">
      <c r="A253" s="43">
        <v>11155</v>
      </c>
      <c r="B253" s="74">
        <v>11155</v>
      </c>
      <c r="C253" s="74">
        <v>20</v>
      </c>
      <c r="D253" s="74">
        <v>20</v>
      </c>
      <c r="E253" s="75" t="s">
        <v>341</v>
      </c>
      <c r="F253" s="75" t="s">
        <v>353</v>
      </c>
      <c r="G253" s="68" t="str">
        <f t="shared" si="3"/>
        <v>1115520</v>
      </c>
    </row>
    <row r="254" spans="1:7" x14ac:dyDescent="0.25">
      <c r="A254" s="43">
        <v>11155</v>
      </c>
      <c r="B254" s="74">
        <v>11155</v>
      </c>
      <c r="C254" s="74">
        <v>21</v>
      </c>
      <c r="D254" s="74">
        <v>21</v>
      </c>
      <c r="E254" s="75" t="s">
        <v>341</v>
      </c>
      <c r="F254" s="75" t="s">
        <v>354</v>
      </c>
      <c r="G254" s="68" t="str">
        <f t="shared" si="3"/>
        <v>1115521</v>
      </c>
    </row>
    <row r="255" spans="1:7" x14ac:dyDescent="0.25">
      <c r="A255" s="43">
        <v>11155</v>
      </c>
      <c r="B255" s="74">
        <v>11155</v>
      </c>
      <c r="C255" s="74">
        <v>22</v>
      </c>
      <c r="D255" s="74">
        <v>22</v>
      </c>
      <c r="E255" s="75" t="s">
        <v>341</v>
      </c>
      <c r="F255" s="75" t="s">
        <v>355</v>
      </c>
      <c r="G255" s="68" t="str">
        <f t="shared" si="3"/>
        <v>1115522</v>
      </c>
    </row>
    <row r="256" spans="1:7" x14ac:dyDescent="0.25">
      <c r="A256" s="43">
        <v>11155</v>
      </c>
      <c r="B256" s="74">
        <v>11155</v>
      </c>
      <c r="C256" s="74">
        <v>24</v>
      </c>
      <c r="D256" s="74">
        <v>24</v>
      </c>
      <c r="E256" s="75" t="s">
        <v>341</v>
      </c>
      <c r="F256" s="75" t="s">
        <v>356</v>
      </c>
      <c r="G256" s="68" t="str">
        <f t="shared" si="3"/>
        <v>1115524</v>
      </c>
    </row>
    <row r="257" spans="1:7" x14ac:dyDescent="0.25">
      <c r="A257" s="43">
        <v>11155</v>
      </c>
      <c r="B257" s="74">
        <v>11155</v>
      </c>
      <c r="C257" s="74">
        <v>25</v>
      </c>
      <c r="D257" s="74">
        <v>25</v>
      </c>
      <c r="E257" s="75" t="s">
        <v>341</v>
      </c>
      <c r="F257" s="75" t="s">
        <v>357</v>
      </c>
      <c r="G257" s="68" t="str">
        <f t="shared" si="3"/>
        <v>1115525</v>
      </c>
    </row>
    <row r="258" spans="1:7" x14ac:dyDescent="0.25">
      <c r="A258" s="44"/>
      <c r="B258" s="76"/>
      <c r="C258" s="76"/>
      <c r="D258" s="76"/>
      <c r="E258" s="76"/>
      <c r="F258" s="76"/>
      <c r="G258" s="68" t="str">
        <f t="shared" si="3"/>
        <v/>
      </c>
    </row>
    <row r="259" spans="1:7" x14ac:dyDescent="0.25">
      <c r="A259" s="42" t="s">
        <v>358</v>
      </c>
      <c r="B259" s="71" t="s">
        <v>358</v>
      </c>
      <c r="C259" s="76"/>
      <c r="D259" s="76"/>
      <c r="E259" s="76"/>
      <c r="F259" s="76"/>
      <c r="G259" s="68" t="str">
        <f t="shared" si="3"/>
        <v>J</v>
      </c>
    </row>
    <row r="260" spans="1:7" x14ac:dyDescent="0.25">
      <c r="A260" s="43">
        <v>11044</v>
      </c>
      <c r="B260" s="74">
        <v>11044</v>
      </c>
      <c r="C260" s="74">
        <v>1</v>
      </c>
      <c r="D260" s="74">
        <v>1</v>
      </c>
      <c r="E260" s="75" t="s">
        <v>359</v>
      </c>
      <c r="F260" s="75" t="s">
        <v>360</v>
      </c>
      <c r="G260" s="68" t="str">
        <f t="shared" si="3"/>
        <v>110441</v>
      </c>
    </row>
    <row r="261" spans="1:7" x14ac:dyDescent="0.25">
      <c r="A261" s="43">
        <v>11044</v>
      </c>
      <c r="B261" s="74">
        <v>11044</v>
      </c>
      <c r="C261" s="74">
        <v>2</v>
      </c>
      <c r="D261" s="74">
        <v>2</v>
      </c>
      <c r="E261" s="75" t="s">
        <v>359</v>
      </c>
      <c r="F261" s="75" t="s">
        <v>361</v>
      </c>
      <c r="G261" s="68" t="str">
        <f t="shared" si="3"/>
        <v>110442</v>
      </c>
    </row>
    <row r="262" spans="1:7" x14ac:dyDescent="0.25">
      <c r="A262" s="43">
        <v>11044</v>
      </c>
      <c r="B262" s="74">
        <v>11044</v>
      </c>
      <c r="C262" s="74">
        <v>5</v>
      </c>
      <c r="D262" s="74">
        <v>5</v>
      </c>
      <c r="E262" s="75" t="s">
        <v>359</v>
      </c>
      <c r="F262" s="75" t="s">
        <v>362</v>
      </c>
      <c r="G262" s="68" t="str">
        <f t="shared" si="3"/>
        <v>110445</v>
      </c>
    </row>
    <row r="263" spans="1:7" x14ac:dyDescent="0.25">
      <c r="A263" s="43">
        <v>11044</v>
      </c>
      <c r="B263" s="74">
        <v>11044</v>
      </c>
      <c r="C263" s="74">
        <v>7</v>
      </c>
      <c r="D263" s="74">
        <v>7</v>
      </c>
      <c r="E263" s="75" t="s">
        <v>359</v>
      </c>
      <c r="F263" s="75" t="s">
        <v>363</v>
      </c>
      <c r="G263" s="68" t="str">
        <f t="shared" si="3"/>
        <v>110447</v>
      </c>
    </row>
    <row r="264" spans="1:7" x14ac:dyDescent="0.25">
      <c r="A264" s="43">
        <v>11044</v>
      </c>
      <c r="B264" s="74">
        <v>11044</v>
      </c>
      <c r="C264" s="74">
        <v>9</v>
      </c>
      <c r="D264" s="74">
        <v>9</v>
      </c>
      <c r="E264" s="75" t="s">
        <v>359</v>
      </c>
      <c r="F264" s="75" t="s">
        <v>364</v>
      </c>
      <c r="G264" s="68" t="str">
        <f t="shared" si="3"/>
        <v>110449</v>
      </c>
    </row>
    <row r="265" spans="1:7" x14ac:dyDescent="0.25">
      <c r="A265" s="43">
        <v>11044</v>
      </c>
      <c r="B265" s="74">
        <v>11044</v>
      </c>
      <c r="C265" s="74">
        <v>10</v>
      </c>
      <c r="D265" s="74">
        <v>10</v>
      </c>
      <c r="E265" s="75" t="s">
        <v>359</v>
      </c>
      <c r="F265" s="75" t="s">
        <v>365</v>
      </c>
      <c r="G265" s="68" t="str">
        <f t="shared" si="3"/>
        <v>1104410</v>
      </c>
    </row>
    <row r="266" spans="1:7" x14ac:dyDescent="0.25">
      <c r="A266" s="43">
        <v>11044</v>
      </c>
      <c r="B266" s="74">
        <v>11044</v>
      </c>
      <c r="C266" s="74">
        <v>14</v>
      </c>
      <c r="D266" s="74">
        <v>14</v>
      </c>
      <c r="E266" s="75" t="s">
        <v>359</v>
      </c>
      <c r="F266" s="75" t="s">
        <v>366</v>
      </c>
      <c r="G266" s="68" t="str">
        <f t="shared" si="3"/>
        <v>1104414</v>
      </c>
    </row>
    <row r="267" spans="1:7" x14ac:dyDescent="0.25">
      <c r="A267" s="43">
        <v>11044</v>
      </c>
      <c r="B267" s="74">
        <v>11044</v>
      </c>
      <c r="C267" s="74">
        <v>15</v>
      </c>
      <c r="D267" s="74">
        <v>15</v>
      </c>
      <c r="E267" s="75" t="s">
        <v>359</v>
      </c>
      <c r="F267" s="75" t="s">
        <v>367</v>
      </c>
      <c r="G267" s="68" t="str">
        <f t="shared" ref="G267:G330" si="4">A267&amp;""&amp;C267</f>
        <v>1104415</v>
      </c>
    </row>
    <row r="268" spans="1:7" x14ac:dyDescent="0.25">
      <c r="A268" s="43">
        <v>11044</v>
      </c>
      <c r="B268" s="74">
        <v>11044</v>
      </c>
      <c r="C268" s="74">
        <v>16</v>
      </c>
      <c r="D268" s="74">
        <v>16</v>
      </c>
      <c r="E268" s="75" t="s">
        <v>359</v>
      </c>
      <c r="F268" s="75" t="s">
        <v>368</v>
      </c>
      <c r="G268" s="68" t="str">
        <f t="shared" si="4"/>
        <v>1104416</v>
      </c>
    </row>
    <row r="269" spans="1:7" x14ac:dyDescent="0.25">
      <c r="A269" s="43">
        <v>11044</v>
      </c>
      <c r="B269" s="74">
        <v>11044</v>
      </c>
      <c r="C269" s="74">
        <v>17</v>
      </c>
      <c r="D269" s="74">
        <v>17</v>
      </c>
      <c r="E269" s="75" t="s">
        <v>359</v>
      </c>
      <c r="F269" s="75" t="s">
        <v>369</v>
      </c>
      <c r="G269" s="68" t="str">
        <f t="shared" si="4"/>
        <v>1104417</v>
      </c>
    </row>
    <row r="270" spans="1:7" x14ac:dyDescent="0.25">
      <c r="A270" s="43">
        <v>11044</v>
      </c>
      <c r="B270" s="74">
        <v>11044</v>
      </c>
      <c r="C270" s="74">
        <v>23</v>
      </c>
      <c r="D270" s="74">
        <v>23</v>
      </c>
      <c r="E270" s="75" t="s">
        <v>359</v>
      </c>
      <c r="F270" s="75" t="s">
        <v>370</v>
      </c>
      <c r="G270" s="68" t="str">
        <f t="shared" si="4"/>
        <v>1104423</v>
      </c>
    </row>
    <row r="271" spans="1:7" x14ac:dyDescent="0.25">
      <c r="A271" s="43">
        <v>11044</v>
      </c>
      <c r="B271" s="74">
        <v>11044</v>
      </c>
      <c r="C271" s="74">
        <v>24</v>
      </c>
      <c r="D271" s="74">
        <v>24</v>
      </c>
      <c r="E271" s="75" t="s">
        <v>359</v>
      </c>
      <c r="F271" s="75" t="s">
        <v>371</v>
      </c>
      <c r="G271" s="68" t="str">
        <f t="shared" si="4"/>
        <v>1104424</v>
      </c>
    </row>
    <row r="272" spans="1:7" x14ac:dyDescent="0.25">
      <c r="A272" s="43">
        <v>11044</v>
      </c>
      <c r="B272" s="74">
        <v>11044</v>
      </c>
      <c r="C272" s="74">
        <v>27</v>
      </c>
      <c r="D272" s="74">
        <v>27</v>
      </c>
      <c r="E272" s="75" t="s">
        <v>359</v>
      </c>
      <c r="F272" s="75" t="s">
        <v>372</v>
      </c>
      <c r="G272" s="68" t="str">
        <f t="shared" si="4"/>
        <v>1104427</v>
      </c>
    </row>
    <row r="273" spans="1:7" x14ac:dyDescent="0.25">
      <c r="A273" s="43">
        <v>11044</v>
      </c>
      <c r="B273" s="74">
        <v>11044</v>
      </c>
      <c r="C273" s="74">
        <v>28</v>
      </c>
      <c r="D273" s="74">
        <v>28</v>
      </c>
      <c r="E273" s="75" t="s">
        <v>359</v>
      </c>
      <c r="F273" s="75" t="s">
        <v>373</v>
      </c>
      <c r="G273" s="68" t="str">
        <f t="shared" si="4"/>
        <v>1104428</v>
      </c>
    </row>
    <row r="274" spans="1:7" x14ac:dyDescent="0.25">
      <c r="A274" s="43">
        <v>11044</v>
      </c>
      <c r="B274" s="74">
        <v>11044</v>
      </c>
      <c r="C274" s="74">
        <v>29</v>
      </c>
      <c r="D274" s="74">
        <v>29</v>
      </c>
      <c r="E274" s="75" t="s">
        <v>359</v>
      </c>
      <c r="F274" s="75" t="s">
        <v>374</v>
      </c>
      <c r="G274" s="68" t="str">
        <f t="shared" si="4"/>
        <v>1104429</v>
      </c>
    </row>
    <row r="275" spans="1:7" x14ac:dyDescent="0.25">
      <c r="A275" s="43">
        <v>11044</v>
      </c>
      <c r="B275" s="74">
        <v>11044</v>
      </c>
      <c r="C275" s="74">
        <v>30</v>
      </c>
      <c r="D275" s="74">
        <v>30</v>
      </c>
      <c r="E275" s="75" t="s">
        <v>359</v>
      </c>
      <c r="F275" s="75" t="s">
        <v>375</v>
      </c>
      <c r="G275" s="68" t="str">
        <f t="shared" si="4"/>
        <v>1104430</v>
      </c>
    </row>
    <row r="276" spans="1:7" x14ac:dyDescent="0.25">
      <c r="A276" s="43">
        <v>11044</v>
      </c>
      <c r="B276" s="74">
        <v>11044</v>
      </c>
      <c r="C276" s="74">
        <v>33</v>
      </c>
      <c r="D276" s="74">
        <v>33</v>
      </c>
      <c r="E276" s="75" t="s">
        <v>359</v>
      </c>
      <c r="F276" s="75" t="s">
        <v>376</v>
      </c>
      <c r="G276" s="68" t="str">
        <f t="shared" si="4"/>
        <v>1104433</v>
      </c>
    </row>
    <row r="277" spans="1:7" x14ac:dyDescent="0.25">
      <c r="A277" s="43">
        <v>11044</v>
      </c>
      <c r="B277" s="74">
        <v>11044</v>
      </c>
      <c r="C277" s="74">
        <v>34</v>
      </c>
      <c r="D277" s="74">
        <v>34</v>
      </c>
      <c r="E277" s="75" t="s">
        <v>359</v>
      </c>
      <c r="F277" s="75" t="s">
        <v>377</v>
      </c>
      <c r="G277" s="68" t="str">
        <f t="shared" si="4"/>
        <v>1104434</v>
      </c>
    </row>
    <row r="278" spans="1:7" x14ac:dyDescent="0.25">
      <c r="A278" s="43">
        <v>11044</v>
      </c>
      <c r="B278" s="74">
        <v>11044</v>
      </c>
      <c r="C278" s="74">
        <v>38</v>
      </c>
      <c r="D278" s="74">
        <v>38</v>
      </c>
      <c r="E278" s="75" t="s">
        <v>359</v>
      </c>
      <c r="F278" s="75" t="s">
        <v>378</v>
      </c>
      <c r="G278" s="68" t="str">
        <f t="shared" si="4"/>
        <v>1104438</v>
      </c>
    </row>
    <row r="279" spans="1:7" x14ac:dyDescent="0.25">
      <c r="A279" s="43">
        <v>11044</v>
      </c>
      <c r="B279" s="74">
        <v>11044</v>
      </c>
      <c r="C279" s="74">
        <v>39</v>
      </c>
      <c r="D279" s="74">
        <v>39</v>
      </c>
      <c r="E279" s="75" t="s">
        <v>359</v>
      </c>
      <c r="F279" s="75" t="s">
        <v>379</v>
      </c>
      <c r="G279" s="68" t="str">
        <f t="shared" si="4"/>
        <v>1104439</v>
      </c>
    </row>
    <row r="280" spans="1:7" x14ac:dyDescent="0.25">
      <c r="A280" s="43">
        <v>11044</v>
      </c>
      <c r="B280" s="74">
        <v>11044</v>
      </c>
      <c r="C280" s="74">
        <v>40</v>
      </c>
      <c r="D280" s="74">
        <v>40</v>
      </c>
      <c r="E280" s="75" t="s">
        <v>359</v>
      </c>
      <c r="F280" s="75" t="s">
        <v>380</v>
      </c>
      <c r="G280" s="68" t="str">
        <f t="shared" si="4"/>
        <v>1104440</v>
      </c>
    </row>
    <row r="281" spans="1:7" x14ac:dyDescent="0.25">
      <c r="A281" s="43">
        <v>11044</v>
      </c>
      <c r="B281" s="74">
        <v>11044</v>
      </c>
      <c r="C281" s="74">
        <v>41</v>
      </c>
      <c r="D281" s="74">
        <v>41</v>
      </c>
      <c r="E281" s="75" t="s">
        <v>359</v>
      </c>
      <c r="F281" s="75" t="s">
        <v>381</v>
      </c>
      <c r="G281" s="68" t="str">
        <f t="shared" si="4"/>
        <v>1104441</v>
      </c>
    </row>
    <row r="282" spans="1:7" x14ac:dyDescent="0.25">
      <c r="A282" s="43">
        <v>11044</v>
      </c>
      <c r="B282" s="74">
        <v>11044</v>
      </c>
      <c r="C282" s="74">
        <v>42</v>
      </c>
      <c r="D282" s="74">
        <v>42</v>
      </c>
      <c r="E282" s="75" t="s">
        <v>359</v>
      </c>
      <c r="F282" s="75" t="s">
        <v>382</v>
      </c>
      <c r="G282" s="68" t="str">
        <f t="shared" si="4"/>
        <v>1104442</v>
      </c>
    </row>
    <row r="283" spans="1:7" x14ac:dyDescent="0.25">
      <c r="A283" s="43">
        <v>11044</v>
      </c>
      <c r="B283" s="74">
        <v>11044</v>
      </c>
      <c r="C283" s="74">
        <v>43</v>
      </c>
      <c r="D283" s="74">
        <v>43</v>
      </c>
      <c r="E283" s="75" t="s">
        <v>359</v>
      </c>
      <c r="F283" s="75" t="s">
        <v>383</v>
      </c>
      <c r="G283" s="68" t="str">
        <f t="shared" si="4"/>
        <v>1104443</v>
      </c>
    </row>
    <row r="284" spans="1:7" x14ac:dyDescent="0.25">
      <c r="A284" s="43">
        <v>11044</v>
      </c>
      <c r="B284" s="74">
        <v>11044</v>
      </c>
      <c r="C284" s="74">
        <v>44</v>
      </c>
      <c r="D284" s="74">
        <v>44</v>
      </c>
      <c r="E284" s="75" t="s">
        <v>359</v>
      </c>
      <c r="F284" s="75" t="s">
        <v>384</v>
      </c>
      <c r="G284" s="68" t="str">
        <f t="shared" si="4"/>
        <v>1104444</v>
      </c>
    </row>
    <row r="285" spans="1:7" x14ac:dyDescent="0.25">
      <c r="A285" s="43">
        <v>11066</v>
      </c>
      <c r="B285" s="74">
        <v>11066</v>
      </c>
      <c r="C285" s="74">
        <v>3</v>
      </c>
      <c r="D285" s="74">
        <v>3</v>
      </c>
      <c r="E285" s="75" t="s">
        <v>385</v>
      </c>
      <c r="F285" s="75" t="s">
        <v>386</v>
      </c>
      <c r="G285" s="68" t="str">
        <f t="shared" si="4"/>
        <v>110663</v>
      </c>
    </row>
    <row r="286" spans="1:7" x14ac:dyDescent="0.25">
      <c r="A286" s="43">
        <v>11066</v>
      </c>
      <c r="B286" s="74">
        <v>11066</v>
      </c>
      <c r="C286" s="74">
        <v>4</v>
      </c>
      <c r="D286" s="74">
        <v>4</v>
      </c>
      <c r="E286" s="75" t="s">
        <v>385</v>
      </c>
      <c r="F286" s="75" t="s">
        <v>387</v>
      </c>
      <c r="G286" s="68" t="str">
        <f t="shared" si="4"/>
        <v>110664</v>
      </c>
    </row>
    <row r="287" spans="1:7" x14ac:dyDescent="0.25">
      <c r="A287" s="43">
        <v>11066</v>
      </c>
      <c r="B287" s="74">
        <v>11066</v>
      </c>
      <c r="C287" s="74">
        <v>5</v>
      </c>
      <c r="D287" s="74">
        <v>5</v>
      </c>
      <c r="E287" s="75" t="s">
        <v>385</v>
      </c>
      <c r="F287" s="75" t="s">
        <v>388</v>
      </c>
      <c r="G287" s="68" t="str">
        <f t="shared" si="4"/>
        <v>110665</v>
      </c>
    </row>
    <row r="288" spans="1:7" x14ac:dyDescent="0.25">
      <c r="A288" s="43">
        <v>11066</v>
      </c>
      <c r="B288" s="74">
        <v>11066</v>
      </c>
      <c r="C288" s="74">
        <v>6</v>
      </c>
      <c r="D288" s="74">
        <v>6</v>
      </c>
      <c r="E288" s="75" t="s">
        <v>385</v>
      </c>
      <c r="F288" s="75" t="s">
        <v>389</v>
      </c>
      <c r="G288" s="68" t="str">
        <f t="shared" si="4"/>
        <v>110666</v>
      </c>
    </row>
    <row r="289" spans="1:7" x14ac:dyDescent="0.25">
      <c r="A289" s="43">
        <v>11066</v>
      </c>
      <c r="B289" s="74">
        <v>11066</v>
      </c>
      <c r="C289" s="74">
        <v>7</v>
      </c>
      <c r="D289" s="74">
        <v>7</v>
      </c>
      <c r="E289" s="75" t="s">
        <v>385</v>
      </c>
      <c r="F289" s="75" t="s">
        <v>390</v>
      </c>
      <c r="G289" s="68" t="str">
        <f t="shared" si="4"/>
        <v>110667</v>
      </c>
    </row>
    <row r="290" spans="1:7" x14ac:dyDescent="0.25">
      <c r="A290" s="43">
        <v>11066</v>
      </c>
      <c r="B290" s="74">
        <v>11066</v>
      </c>
      <c r="C290" s="74">
        <v>8</v>
      </c>
      <c r="D290" s="74">
        <v>8</v>
      </c>
      <c r="E290" s="75" t="s">
        <v>385</v>
      </c>
      <c r="F290" s="75" t="s">
        <v>391</v>
      </c>
      <c r="G290" s="68" t="str">
        <f t="shared" si="4"/>
        <v>110668</v>
      </c>
    </row>
    <row r="291" spans="1:7" x14ac:dyDescent="0.25">
      <c r="A291" s="43">
        <v>11066</v>
      </c>
      <c r="B291" s="74">
        <v>11066</v>
      </c>
      <c r="C291" s="74">
        <v>9</v>
      </c>
      <c r="D291" s="74">
        <v>9</v>
      </c>
      <c r="E291" s="75" t="s">
        <v>385</v>
      </c>
      <c r="F291" s="75" t="s">
        <v>392</v>
      </c>
      <c r="G291" s="68" t="str">
        <f t="shared" si="4"/>
        <v>110669</v>
      </c>
    </row>
    <row r="292" spans="1:7" x14ac:dyDescent="0.25">
      <c r="A292" s="43">
        <v>11066</v>
      </c>
      <c r="B292" s="74">
        <v>11066</v>
      </c>
      <c r="C292" s="74">
        <v>10</v>
      </c>
      <c r="D292" s="74">
        <v>10</v>
      </c>
      <c r="E292" s="75" t="s">
        <v>385</v>
      </c>
      <c r="F292" s="75" t="s">
        <v>393</v>
      </c>
      <c r="G292" s="68" t="str">
        <f t="shared" si="4"/>
        <v>1106610</v>
      </c>
    </row>
    <row r="293" spans="1:7" x14ac:dyDescent="0.25">
      <c r="A293" s="43">
        <v>11066</v>
      </c>
      <c r="B293" s="74">
        <v>11066</v>
      </c>
      <c r="C293" s="74">
        <v>11</v>
      </c>
      <c r="D293" s="74">
        <v>11</v>
      </c>
      <c r="E293" s="75" t="s">
        <v>385</v>
      </c>
      <c r="F293" s="75" t="s">
        <v>394</v>
      </c>
      <c r="G293" s="68" t="str">
        <f t="shared" si="4"/>
        <v>1106611</v>
      </c>
    </row>
    <row r="294" spans="1:7" x14ac:dyDescent="0.25">
      <c r="A294" s="43">
        <v>11066</v>
      </c>
      <c r="B294" s="74">
        <v>11066</v>
      </c>
      <c r="C294" s="74">
        <v>13</v>
      </c>
      <c r="D294" s="74">
        <v>13</v>
      </c>
      <c r="E294" s="75" t="s">
        <v>385</v>
      </c>
      <c r="F294" s="75" t="s">
        <v>395</v>
      </c>
      <c r="G294" s="68" t="str">
        <f t="shared" si="4"/>
        <v>1106613</v>
      </c>
    </row>
    <row r="295" spans="1:7" x14ac:dyDescent="0.25">
      <c r="A295" s="43">
        <v>11066</v>
      </c>
      <c r="B295" s="74">
        <v>11066</v>
      </c>
      <c r="C295" s="74">
        <v>15</v>
      </c>
      <c r="D295" s="74">
        <v>15</v>
      </c>
      <c r="E295" s="75" t="s">
        <v>385</v>
      </c>
      <c r="F295" s="75" t="s">
        <v>396</v>
      </c>
      <c r="G295" s="68" t="str">
        <f t="shared" si="4"/>
        <v>1106615</v>
      </c>
    </row>
    <row r="296" spans="1:7" x14ac:dyDescent="0.25">
      <c r="A296" s="43">
        <v>11066</v>
      </c>
      <c r="B296" s="74">
        <v>11066</v>
      </c>
      <c r="C296" s="74">
        <v>17</v>
      </c>
      <c r="D296" s="74">
        <v>17</v>
      </c>
      <c r="E296" s="75" t="s">
        <v>385</v>
      </c>
      <c r="F296" s="75" t="s">
        <v>397</v>
      </c>
      <c r="G296" s="68" t="str">
        <f t="shared" si="4"/>
        <v>1106617</v>
      </c>
    </row>
    <row r="297" spans="1:7" x14ac:dyDescent="0.25">
      <c r="A297" s="43">
        <v>11066</v>
      </c>
      <c r="B297" s="74">
        <v>11066</v>
      </c>
      <c r="C297" s="74">
        <v>18</v>
      </c>
      <c r="D297" s="74">
        <v>18</v>
      </c>
      <c r="E297" s="75" t="s">
        <v>385</v>
      </c>
      <c r="F297" s="75" t="s">
        <v>398</v>
      </c>
      <c r="G297" s="68" t="str">
        <f t="shared" si="4"/>
        <v>1106618</v>
      </c>
    </row>
    <row r="298" spans="1:7" x14ac:dyDescent="0.25">
      <c r="A298" s="43">
        <v>11066</v>
      </c>
      <c r="B298" s="74">
        <v>11066</v>
      </c>
      <c r="C298" s="74">
        <v>19</v>
      </c>
      <c r="D298" s="74">
        <v>19</v>
      </c>
      <c r="E298" s="75" t="s">
        <v>385</v>
      </c>
      <c r="F298" s="75" t="s">
        <v>399</v>
      </c>
      <c r="G298" s="68" t="str">
        <f t="shared" si="4"/>
        <v>1106619</v>
      </c>
    </row>
    <row r="299" spans="1:7" x14ac:dyDescent="0.25">
      <c r="A299" s="43">
        <v>11066</v>
      </c>
      <c r="B299" s="74">
        <v>11066</v>
      </c>
      <c r="C299" s="74">
        <v>23</v>
      </c>
      <c r="D299" s="74">
        <v>23</v>
      </c>
      <c r="E299" s="75" t="s">
        <v>385</v>
      </c>
      <c r="F299" s="75" t="s">
        <v>400</v>
      </c>
      <c r="G299" s="68" t="str">
        <f t="shared" si="4"/>
        <v>1106623</v>
      </c>
    </row>
    <row r="300" spans="1:7" x14ac:dyDescent="0.25">
      <c r="A300" s="43">
        <v>11066</v>
      </c>
      <c r="B300" s="74">
        <v>11066</v>
      </c>
      <c r="C300" s="74">
        <v>28</v>
      </c>
      <c r="D300" s="74">
        <v>28</v>
      </c>
      <c r="E300" s="75" t="s">
        <v>385</v>
      </c>
      <c r="F300" s="75" t="s">
        <v>401</v>
      </c>
      <c r="G300" s="68" t="str">
        <f t="shared" si="4"/>
        <v>1106628</v>
      </c>
    </row>
    <row r="301" spans="1:7" x14ac:dyDescent="0.25">
      <c r="A301" s="43">
        <v>11066</v>
      </c>
      <c r="B301" s="74">
        <v>11066</v>
      </c>
      <c r="C301" s="74">
        <v>29</v>
      </c>
      <c r="D301" s="74">
        <v>29</v>
      </c>
      <c r="E301" s="75" t="s">
        <v>385</v>
      </c>
      <c r="F301" s="75" t="s">
        <v>402</v>
      </c>
      <c r="G301" s="68" t="str">
        <f t="shared" si="4"/>
        <v>1106629</v>
      </c>
    </row>
    <row r="302" spans="1:7" x14ac:dyDescent="0.25">
      <c r="A302" s="43">
        <v>11066</v>
      </c>
      <c r="B302" s="74">
        <v>11066</v>
      </c>
      <c r="C302" s="74">
        <v>30</v>
      </c>
      <c r="D302" s="74">
        <v>30</v>
      </c>
      <c r="E302" s="75" t="s">
        <v>385</v>
      </c>
      <c r="F302" s="75" t="s">
        <v>403</v>
      </c>
      <c r="G302" s="68" t="str">
        <f t="shared" si="4"/>
        <v>1106630</v>
      </c>
    </row>
    <row r="303" spans="1:7" x14ac:dyDescent="0.25">
      <c r="A303" s="43">
        <v>11066</v>
      </c>
      <c r="B303" s="74">
        <v>11066</v>
      </c>
      <c r="C303" s="74">
        <v>31</v>
      </c>
      <c r="D303" s="74">
        <v>31</v>
      </c>
      <c r="E303" s="75" t="s">
        <v>385</v>
      </c>
      <c r="F303" s="75" t="s">
        <v>404</v>
      </c>
      <c r="G303" s="68" t="str">
        <f t="shared" si="4"/>
        <v>1106631</v>
      </c>
    </row>
    <row r="304" spans="1:7" x14ac:dyDescent="0.25">
      <c r="A304" s="43">
        <v>11066</v>
      </c>
      <c r="B304" s="74">
        <v>11066</v>
      </c>
      <c r="C304" s="74">
        <v>32</v>
      </c>
      <c r="D304" s="74">
        <v>32</v>
      </c>
      <c r="E304" s="75" t="s">
        <v>385</v>
      </c>
      <c r="F304" s="75" t="s">
        <v>405</v>
      </c>
      <c r="G304" s="68" t="str">
        <f t="shared" si="4"/>
        <v>1106632</v>
      </c>
    </row>
    <row r="305" spans="1:7" x14ac:dyDescent="0.25">
      <c r="A305" s="43">
        <v>11066</v>
      </c>
      <c r="B305" s="74">
        <v>11066</v>
      </c>
      <c r="C305" s="74">
        <v>34</v>
      </c>
      <c r="D305" s="74">
        <v>34</v>
      </c>
      <c r="E305" s="75" t="s">
        <v>385</v>
      </c>
      <c r="F305" s="75" t="s">
        <v>406</v>
      </c>
      <c r="G305" s="68" t="str">
        <f t="shared" si="4"/>
        <v>1106634</v>
      </c>
    </row>
    <row r="306" spans="1:7" x14ac:dyDescent="0.25">
      <c r="A306" s="43">
        <v>11066</v>
      </c>
      <c r="B306" s="74">
        <v>11066</v>
      </c>
      <c r="C306" s="74">
        <v>35</v>
      </c>
      <c r="D306" s="74">
        <v>35</v>
      </c>
      <c r="E306" s="75" t="s">
        <v>385</v>
      </c>
      <c r="F306" s="75" t="s">
        <v>407</v>
      </c>
      <c r="G306" s="68" t="str">
        <f t="shared" si="4"/>
        <v>1106635</v>
      </c>
    </row>
    <row r="307" spans="1:7" x14ac:dyDescent="0.25">
      <c r="A307" s="43">
        <v>11066</v>
      </c>
      <c r="B307" s="74">
        <v>11066</v>
      </c>
      <c r="C307" s="74">
        <v>36</v>
      </c>
      <c r="D307" s="74">
        <v>36</v>
      </c>
      <c r="E307" s="75" t="s">
        <v>385</v>
      </c>
      <c r="F307" s="75" t="s">
        <v>408</v>
      </c>
      <c r="G307" s="68" t="str">
        <f t="shared" si="4"/>
        <v>1106636</v>
      </c>
    </row>
    <row r="308" spans="1:7" x14ac:dyDescent="0.25">
      <c r="A308" s="43">
        <v>11066</v>
      </c>
      <c r="B308" s="74">
        <v>11066</v>
      </c>
      <c r="C308" s="74">
        <v>37</v>
      </c>
      <c r="D308" s="74">
        <v>37</v>
      </c>
      <c r="E308" s="75" t="s">
        <v>385</v>
      </c>
      <c r="F308" s="75" t="s">
        <v>409</v>
      </c>
      <c r="G308" s="68" t="str">
        <f t="shared" si="4"/>
        <v>1106637</v>
      </c>
    </row>
    <row r="309" spans="1:7" x14ac:dyDescent="0.25">
      <c r="A309" s="43">
        <v>11066</v>
      </c>
      <c r="B309" s="74">
        <v>11066</v>
      </c>
      <c r="C309" s="74">
        <v>41</v>
      </c>
      <c r="D309" s="74">
        <v>41</v>
      </c>
      <c r="E309" s="75" t="s">
        <v>385</v>
      </c>
      <c r="F309" s="75" t="s">
        <v>410</v>
      </c>
      <c r="G309" s="68" t="str">
        <f t="shared" si="4"/>
        <v>1106641</v>
      </c>
    </row>
    <row r="310" spans="1:7" x14ac:dyDescent="0.25">
      <c r="A310" s="43">
        <v>11066</v>
      </c>
      <c r="B310" s="74">
        <v>11066</v>
      </c>
      <c r="C310" s="74">
        <v>42</v>
      </c>
      <c r="D310" s="74">
        <v>42</v>
      </c>
      <c r="E310" s="75" t="s">
        <v>385</v>
      </c>
      <c r="F310" s="75" t="s">
        <v>411</v>
      </c>
      <c r="G310" s="68" t="str">
        <f t="shared" si="4"/>
        <v>1106642</v>
      </c>
    </row>
    <row r="311" spans="1:7" x14ac:dyDescent="0.25">
      <c r="A311" s="43">
        <v>11066</v>
      </c>
      <c r="B311" s="74">
        <v>11066</v>
      </c>
      <c r="C311" s="74">
        <v>43</v>
      </c>
      <c r="D311" s="74">
        <v>43</v>
      </c>
      <c r="E311" s="75" t="s">
        <v>385</v>
      </c>
      <c r="F311" s="75" t="s">
        <v>412</v>
      </c>
      <c r="G311" s="68" t="str">
        <f t="shared" si="4"/>
        <v>1106643</v>
      </c>
    </row>
    <row r="312" spans="1:7" x14ac:dyDescent="0.25">
      <c r="A312" s="43">
        <v>11066</v>
      </c>
      <c r="B312" s="74">
        <v>11066</v>
      </c>
      <c r="C312" s="74">
        <v>44</v>
      </c>
      <c r="D312" s="74">
        <v>44</v>
      </c>
      <c r="E312" s="75" t="s">
        <v>385</v>
      </c>
      <c r="F312" s="75" t="s">
        <v>413</v>
      </c>
      <c r="G312" s="68" t="str">
        <f t="shared" si="4"/>
        <v>1106644</v>
      </c>
    </row>
    <row r="313" spans="1:7" x14ac:dyDescent="0.25">
      <c r="A313" s="43">
        <v>11066</v>
      </c>
      <c r="B313" s="74">
        <v>11066</v>
      </c>
      <c r="C313" s="74">
        <v>45</v>
      </c>
      <c r="D313" s="74">
        <v>45</v>
      </c>
      <c r="E313" s="75" t="s">
        <v>385</v>
      </c>
      <c r="F313" s="75" t="s">
        <v>414</v>
      </c>
      <c r="G313" s="68" t="str">
        <f t="shared" si="4"/>
        <v>1106645</v>
      </c>
    </row>
    <row r="314" spans="1:7" x14ac:dyDescent="0.25">
      <c r="A314" s="44"/>
      <c r="B314" s="76"/>
      <c r="C314" s="76"/>
      <c r="D314" s="76"/>
      <c r="E314" s="76"/>
      <c r="F314" s="76"/>
      <c r="G314" s="68" t="str">
        <f t="shared" si="4"/>
        <v/>
      </c>
    </row>
    <row r="315" spans="1:7" x14ac:dyDescent="0.25">
      <c r="A315" s="42" t="s">
        <v>415</v>
      </c>
      <c r="B315" s="71" t="s">
        <v>415</v>
      </c>
      <c r="C315" s="76"/>
      <c r="D315" s="76"/>
      <c r="E315" s="76"/>
      <c r="F315" s="76"/>
      <c r="G315" s="68" t="str">
        <f t="shared" si="4"/>
        <v>L</v>
      </c>
    </row>
    <row r="316" spans="1:7" x14ac:dyDescent="0.25">
      <c r="A316" s="43">
        <v>11153</v>
      </c>
      <c r="B316" s="74">
        <v>11153</v>
      </c>
      <c r="C316" s="74">
        <v>1</v>
      </c>
      <c r="D316" s="74">
        <v>1</v>
      </c>
      <c r="E316" s="75" t="s">
        <v>416</v>
      </c>
      <c r="F316" s="75" t="s">
        <v>417</v>
      </c>
      <c r="G316" s="68" t="str">
        <f t="shared" si="4"/>
        <v>111531</v>
      </c>
    </row>
    <row r="317" spans="1:7" x14ac:dyDescent="0.25">
      <c r="A317" s="43">
        <v>11153</v>
      </c>
      <c r="B317" s="74">
        <v>11153</v>
      </c>
      <c r="C317" s="74">
        <v>5</v>
      </c>
      <c r="D317" s="74">
        <v>5</v>
      </c>
      <c r="E317" s="75" t="s">
        <v>416</v>
      </c>
      <c r="F317" s="75" t="s">
        <v>418</v>
      </c>
      <c r="G317" s="68" t="str">
        <f t="shared" si="4"/>
        <v>111535</v>
      </c>
    </row>
    <row r="318" spans="1:7" x14ac:dyDescent="0.25">
      <c r="A318" s="43">
        <v>11153</v>
      </c>
      <c r="B318" s="74">
        <v>11153</v>
      </c>
      <c r="C318" s="74">
        <v>7</v>
      </c>
      <c r="D318" s="74">
        <v>7</v>
      </c>
      <c r="E318" s="75" t="s">
        <v>416</v>
      </c>
      <c r="F318" s="75" t="s">
        <v>419</v>
      </c>
      <c r="G318" s="68" t="str">
        <f t="shared" si="4"/>
        <v>111537</v>
      </c>
    </row>
    <row r="319" spans="1:7" x14ac:dyDescent="0.25">
      <c r="A319" s="43">
        <v>11153</v>
      </c>
      <c r="B319" s="74">
        <v>11153</v>
      </c>
      <c r="C319" s="74">
        <v>12</v>
      </c>
      <c r="D319" s="74">
        <v>12</v>
      </c>
      <c r="E319" s="75" t="s">
        <v>416</v>
      </c>
      <c r="F319" s="75" t="s">
        <v>420</v>
      </c>
      <c r="G319" s="68" t="str">
        <f t="shared" si="4"/>
        <v>1115312</v>
      </c>
    </row>
    <row r="320" spans="1:7" x14ac:dyDescent="0.25">
      <c r="A320" s="43">
        <v>11153</v>
      </c>
      <c r="B320" s="74">
        <v>11153</v>
      </c>
      <c r="C320" s="74">
        <v>14</v>
      </c>
      <c r="D320" s="74">
        <v>14</v>
      </c>
      <c r="E320" s="75" t="s">
        <v>416</v>
      </c>
      <c r="F320" s="75" t="s">
        <v>421</v>
      </c>
      <c r="G320" s="68" t="str">
        <f t="shared" si="4"/>
        <v>1115314</v>
      </c>
    </row>
    <row r="321" spans="1:7" x14ac:dyDescent="0.25">
      <c r="A321" s="43">
        <v>11153</v>
      </c>
      <c r="B321" s="74">
        <v>11153</v>
      </c>
      <c r="C321" s="74">
        <v>15</v>
      </c>
      <c r="D321" s="74">
        <v>15</v>
      </c>
      <c r="E321" s="75" t="s">
        <v>416</v>
      </c>
      <c r="F321" s="75" t="s">
        <v>422</v>
      </c>
      <c r="G321" s="68" t="str">
        <f t="shared" si="4"/>
        <v>1115315</v>
      </c>
    </row>
    <row r="322" spans="1:7" x14ac:dyDescent="0.25">
      <c r="A322" s="43">
        <v>11153</v>
      </c>
      <c r="B322" s="74">
        <v>11153</v>
      </c>
      <c r="C322" s="74">
        <v>16</v>
      </c>
      <c r="D322" s="74">
        <v>16</v>
      </c>
      <c r="E322" s="75" t="s">
        <v>416</v>
      </c>
      <c r="F322" s="75" t="s">
        <v>423</v>
      </c>
      <c r="G322" s="68" t="str">
        <f t="shared" si="4"/>
        <v>1115316</v>
      </c>
    </row>
    <row r="323" spans="1:7" x14ac:dyDescent="0.25">
      <c r="A323" s="43">
        <v>11153</v>
      </c>
      <c r="B323" s="74">
        <v>11153</v>
      </c>
      <c r="C323" s="74">
        <v>19</v>
      </c>
      <c r="D323" s="74">
        <v>19</v>
      </c>
      <c r="E323" s="75" t="s">
        <v>416</v>
      </c>
      <c r="F323" s="75" t="s">
        <v>424</v>
      </c>
      <c r="G323" s="68" t="str">
        <f t="shared" si="4"/>
        <v>1115319</v>
      </c>
    </row>
    <row r="324" spans="1:7" x14ac:dyDescent="0.25">
      <c r="A324" s="43">
        <v>11153</v>
      </c>
      <c r="B324" s="74">
        <v>11153</v>
      </c>
      <c r="C324" s="74">
        <v>20</v>
      </c>
      <c r="D324" s="74">
        <v>20</v>
      </c>
      <c r="E324" s="75" t="s">
        <v>416</v>
      </c>
      <c r="F324" s="75" t="s">
        <v>425</v>
      </c>
      <c r="G324" s="68" t="str">
        <f t="shared" si="4"/>
        <v>1115320</v>
      </c>
    </row>
    <row r="325" spans="1:7" x14ac:dyDescent="0.25">
      <c r="A325" s="43">
        <v>11153</v>
      </c>
      <c r="B325" s="74">
        <v>11153</v>
      </c>
      <c r="C325" s="74">
        <v>21</v>
      </c>
      <c r="D325" s="74">
        <v>21</v>
      </c>
      <c r="E325" s="75" t="s">
        <v>416</v>
      </c>
      <c r="F325" s="75" t="s">
        <v>426</v>
      </c>
      <c r="G325" s="68" t="str">
        <f t="shared" si="4"/>
        <v>1115321</v>
      </c>
    </row>
    <row r="326" spans="1:7" x14ac:dyDescent="0.25">
      <c r="A326" s="43">
        <v>11153</v>
      </c>
      <c r="B326" s="74">
        <v>11153</v>
      </c>
      <c r="C326" s="74">
        <v>22</v>
      </c>
      <c r="D326" s="74">
        <v>22</v>
      </c>
      <c r="E326" s="75" t="s">
        <v>416</v>
      </c>
      <c r="F326" s="75" t="s">
        <v>427</v>
      </c>
      <c r="G326" s="68" t="str">
        <f t="shared" si="4"/>
        <v>1115322</v>
      </c>
    </row>
    <row r="327" spans="1:7" x14ac:dyDescent="0.25">
      <c r="A327" s="43">
        <v>11153</v>
      </c>
      <c r="B327" s="74">
        <v>11153</v>
      </c>
      <c r="C327" s="74">
        <v>24</v>
      </c>
      <c r="D327" s="74">
        <v>24</v>
      </c>
      <c r="E327" s="75" t="s">
        <v>416</v>
      </c>
      <c r="F327" s="75" t="s">
        <v>428</v>
      </c>
      <c r="G327" s="68" t="str">
        <f t="shared" si="4"/>
        <v>1115324</v>
      </c>
    </row>
    <row r="328" spans="1:7" x14ac:dyDescent="0.25">
      <c r="A328" s="43">
        <v>11153</v>
      </c>
      <c r="B328" s="74">
        <v>11153</v>
      </c>
      <c r="C328" s="74">
        <v>25</v>
      </c>
      <c r="D328" s="74">
        <v>25</v>
      </c>
      <c r="E328" s="75" t="s">
        <v>416</v>
      </c>
      <c r="F328" s="75" t="s">
        <v>429</v>
      </c>
      <c r="G328" s="68" t="str">
        <f t="shared" si="4"/>
        <v>1115325</v>
      </c>
    </row>
    <row r="329" spans="1:7" x14ac:dyDescent="0.25">
      <c r="A329" s="43">
        <v>11153</v>
      </c>
      <c r="B329" s="74">
        <v>11153</v>
      </c>
      <c r="C329" s="74">
        <v>26</v>
      </c>
      <c r="D329" s="74">
        <v>26</v>
      </c>
      <c r="E329" s="75" t="s">
        <v>416</v>
      </c>
      <c r="F329" s="75" t="s">
        <v>430</v>
      </c>
      <c r="G329" s="68" t="str">
        <f t="shared" si="4"/>
        <v>1115326</v>
      </c>
    </row>
    <row r="330" spans="1:7" x14ac:dyDescent="0.25">
      <c r="A330" s="43">
        <v>11153</v>
      </c>
      <c r="B330" s="74">
        <v>11153</v>
      </c>
      <c r="C330" s="74">
        <v>27</v>
      </c>
      <c r="D330" s="74">
        <v>27</v>
      </c>
      <c r="E330" s="75" t="s">
        <v>416</v>
      </c>
      <c r="F330" s="75" t="s">
        <v>431</v>
      </c>
      <c r="G330" s="68" t="str">
        <f t="shared" si="4"/>
        <v>1115327</v>
      </c>
    </row>
    <row r="331" spans="1:7" x14ac:dyDescent="0.25">
      <c r="A331" s="43">
        <v>11153</v>
      </c>
      <c r="B331" s="74">
        <v>11153</v>
      </c>
      <c r="C331" s="74">
        <v>28</v>
      </c>
      <c r="D331" s="74">
        <v>28</v>
      </c>
      <c r="E331" s="75" t="s">
        <v>416</v>
      </c>
      <c r="F331" s="75" t="s">
        <v>432</v>
      </c>
      <c r="G331" s="68" t="str">
        <f t="shared" ref="G331:G394" si="5">A331&amp;""&amp;C331</f>
        <v>1115328</v>
      </c>
    </row>
    <row r="332" spans="1:7" x14ac:dyDescent="0.25">
      <c r="A332" s="43">
        <v>11153</v>
      </c>
      <c r="B332" s="74">
        <v>11153</v>
      </c>
      <c r="C332" s="74">
        <v>29</v>
      </c>
      <c r="D332" s="74">
        <v>29</v>
      </c>
      <c r="E332" s="75" t="s">
        <v>416</v>
      </c>
      <c r="F332" s="75" t="s">
        <v>433</v>
      </c>
      <c r="G332" s="68" t="str">
        <f t="shared" si="5"/>
        <v>1115329</v>
      </c>
    </row>
    <row r="333" spans="1:7" x14ac:dyDescent="0.25">
      <c r="A333" s="43">
        <v>11153</v>
      </c>
      <c r="B333" s="74">
        <v>11153</v>
      </c>
      <c r="C333" s="74">
        <v>30</v>
      </c>
      <c r="D333" s="74">
        <v>30</v>
      </c>
      <c r="E333" s="75" t="s">
        <v>416</v>
      </c>
      <c r="F333" s="75" t="s">
        <v>434</v>
      </c>
      <c r="G333" s="68" t="str">
        <f t="shared" si="5"/>
        <v>1115330</v>
      </c>
    </row>
    <row r="334" spans="1:7" x14ac:dyDescent="0.25">
      <c r="A334" s="43">
        <v>11153</v>
      </c>
      <c r="B334" s="74">
        <v>11153</v>
      </c>
      <c r="C334" s="74">
        <v>31</v>
      </c>
      <c r="D334" s="74">
        <v>31</v>
      </c>
      <c r="E334" s="75" t="s">
        <v>416</v>
      </c>
      <c r="F334" s="75" t="s">
        <v>435</v>
      </c>
      <c r="G334" s="68" t="str">
        <f t="shared" si="5"/>
        <v>1115331</v>
      </c>
    </row>
    <row r="335" spans="1:7" x14ac:dyDescent="0.25">
      <c r="A335" s="43">
        <v>11153</v>
      </c>
      <c r="B335" s="74">
        <v>11153</v>
      </c>
      <c r="C335" s="74">
        <v>32</v>
      </c>
      <c r="D335" s="74">
        <v>32</v>
      </c>
      <c r="E335" s="75" t="s">
        <v>416</v>
      </c>
      <c r="F335" s="75" t="s">
        <v>436</v>
      </c>
      <c r="G335" s="68" t="str">
        <f t="shared" si="5"/>
        <v>1115332</v>
      </c>
    </row>
    <row r="336" spans="1:7" x14ac:dyDescent="0.25">
      <c r="A336" s="43">
        <v>11153</v>
      </c>
      <c r="B336" s="74">
        <v>11153</v>
      </c>
      <c r="C336" s="74">
        <v>33</v>
      </c>
      <c r="D336" s="74">
        <v>33</v>
      </c>
      <c r="E336" s="75" t="s">
        <v>416</v>
      </c>
      <c r="F336" s="75" t="s">
        <v>437</v>
      </c>
      <c r="G336" s="68" t="str">
        <f t="shared" si="5"/>
        <v>1115333</v>
      </c>
    </row>
    <row r="337" spans="1:7" x14ac:dyDescent="0.25">
      <c r="A337" s="43">
        <v>11153</v>
      </c>
      <c r="B337" s="74">
        <v>11153</v>
      </c>
      <c r="C337" s="74">
        <v>34</v>
      </c>
      <c r="D337" s="74">
        <v>34</v>
      </c>
      <c r="E337" s="75" t="s">
        <v>416</v>
      </c>
      <c r="F337" s="75" t="s">
        <v>438</v>
      </c>
      <c r="G337" s="68" t="str">
        <f t="shared" si="5"/>
        <v>1115334</v>
      </c>
    </row>
    <row r="338" spans="1:7" x14ac:dyDescent="0.25">
      <c r="A338" s="43">
        <v>11153</v>
      </c>
      <c r="B338" s="74">
        <v>11153</v>
      </c>
      <c r="C338" s="74">
        <v>35</v>
      </c>
      <c r="D338" s="74">
        <v>35</v>
      </c>
      <c r="E338" s="75" t="s">
        <v>416</v>
      </c>
      <c r="F338" s="75" t="s">
        <v>439</v>
      </c>
      <c r="G338" s="68" t="str">
        <f t="shared" si="5"/>
        <v>1115335</v>
      </c>
    </row>
    <row r="339" spans="1:7" x14ac:dyDescent="0.25">
      <c r="A339" s="43">
        <v>11011</v>
      </c>
      <c r="B339" s="74">
        <v>11011</v>
      </c>
      <c r="C339" s="74">
        <v>2</v>
      </c>
      <c r="D339" s="74">
        <v>2</v>
      </c>
      <c r="E339" s="75" t="s">
        <v>440</v>
      </c>
      <c r="F339" s="75" t="s">
        <v>441</v>
      </c>
      <c r="G339" s="68" t="str">
        <f t="shared" si="5"/>
        <v>110112</v>
      </c>
    </row>
    <row r="340" spans="1:7" x14ac:dyDescent="0.25">
      <c r="A340" s="43">
        <v>11011</v>
      </c>
      <c r="B340" s="74">
        <v>11011</v>
      </c>
      <c r="C340" s="74">
        <v>3</v>
      </c>
      <c r="D340" s="74">
        <v>3</v>
      </c>
      <c r="E340" s="75" t="s">
        <v>440</v>
      </c>
      <c r="F340" s="75" t="s">
        <v>442</v>
      </c>
      <c r="G340" s="68" t="str">
        <f t="shared" si="5"/>
        <v>110113</v>
      </c>
    </row>
    <row r="341" spans="1:7" x14ac:dyDescent="0.25">
      <c r="A341" s="43">
        <v>11011</v>
      </c>
      <c r="B341" s="74">
        <v>11011</v>
      </c>
      <c r="C341" s="74">
        <v>4</v>
      </c>
      <c r="D341" s="74">
        <v>4</v>
      </c>
      <c r="E341" s="75" t="s">
        <v>440</v>
      </c>
      <c r="F341" s="75" t="s">
        <v>112</v>
      </c>
      <c r="G341" s="68" t="str">
        <f t="shared" si="5"/>
        <v>110114</v>
      </c>
    </row>
    <row r="342" spans="1:7" x14ac:dyDescent="0.25">
      <c r="A342" s="43">
        <v>11011</v>
      </c>
      <c r="B342" s="74">
        <v>11011</v>
      </c>
      <c r="C342" s="74">
        <v>5</v>
      </c>
      <c r="D342" s="74">
        <v>5</v>
      </c>
      <c r="E342" s="75" t="s">
        <v>440</v>
      </c>
      <c r="F342" s="75" t="s">
        <v>443</v>
      </c>
      <c r="G342" s="68" t="str">
        <f t="shared" si="5"/>
        <v>110115</v>
      </c>
    </row>
    <row r="343" spans="1:7" x14ac:dyDescent="0.25">
      <c r="A343" s="43">
        <v>11011</v>
      </c>
      <c r="B343" s="74">
        <v>11011</v>
      </c>
      <c r="C343" s="74">
        <v>8</v>
      </c>
      <c r="D343" s="74">
        <v>8</v>
      </c>
      <c r="E343" s="75" t="s">
        <v>440</v>
      </c>
      <c r="F343" s="75" t="s">
        <v>125</v>
      </c>
      <c r="G343" s="68" t="str">
        <f t="shared" si="5"/>
        <v>110118</v>
      </c>
    </row>
    <row r="344" spans="1:7" x14ac:dyDescent="0.25">
      <c r="A344" s="43">
        <v>11011</v>
      </c>
      <c r="B344" s="74">
        <v>11011</v>
      </c>
      <c r="C344" s="74">
        <v>9</v>
      </c>
      <c r="D344" s="74">
        <v>9</v>
      </c>
      <c r="E344" s="75" t="s">
        <v>440</v>
      </c>
      <c r="F344" s="75" t="s">
        <v>444</v>
      </c>
      <c r="G344" s="68" t="str">
        <f t="shared" si="5"/>
        <v>110119</v>
      </c>
    </row>
    <row r="345" spans="1:7" x14ac:dyDescent="0.25">
      <c r="A345" s="43">
        <v>11011</v>
      </c>
      <c r="B345" s="74">
        <v>11011</v>
      </c>
      <c r="C345" s="74">
        <v>12</v>
      </c>
      <c r="D345" s="74">
        <v>12</v>
      </c>
      <c r="E345" s="75" t="s">
        <v>440</v>
      </c>
      <c r="F345" s="75" t="s">
        <v>445</v>
      </c>
      <c r="G345" s="68" t="str">
        <f t="shared" si="5"/>
        <v>1101112</v>
      </c>
    </row>
    <row r="346" spans="1:7" x14ac:dyDescent="0.25">
      <c r="A346" s="44"/>
      <c r="B346" s="76"/>
      <c r="C346" s="76"/>
      <c r="D346" s="76"/>
      <c r="E346" s="76"/>
      <c r="F346" s="76"/>
      <c r="G346" s="68" t="str">
        <f t="shared" si="5"/>
        <v/>
      </c>
    </row>
    <row r="347" spans="1:7" x14ac:dyDescent="0.25">
      <c r="A347" s="42" t="s">
        <v>446</v>
      </c>
      <c r="B347" s="71" t="s">
        <v>446</v>
      </c>
      <c r="C347" s="76"/>
      <c r="D347" s="76"/>
      <c r="E347" s="76"/>
      <c r="F347" s="76"/>
      <c r="G347" s="68" t="str">
        <f t="shared" si="5"/>
        <v>M</v>
      </c>
    </row>
    <row r="348" spans="1:7" x14ac:dyDescent="0.25">
      <c r="A348" s="43">
        <v>11158</v>
      </c>
      <c r="B348" s="74">
        <v>11158</v>
      </c>
      <c r="C348" s="74">
        <v>1</v>
      </c>
      <c r="D348" s="74">
        <v>1</v>
      </c>
      <c r="E348" s="75" t="s">
        <v>447</v>
      </c>
      <c r="F348" s="75" t="s">
        <v>448</v>
      </c>
      <c r="G348" s="68" t="str">
        <f t="shared" si="5"/>
        <v>111581</v>
      </c>
    </row>
    <row r="349" spans="1:7" x14ac:dyDescent="0.25">
      <c r="A349" s="43">
        <v>11158</v>
      </c>
      <c r="B349" s="74">
        <v>11158</v>
      </c>
      <c r="C349" s="74">
        <v>2</v>
      </c>
      <c r="D349" s="74">
        <v>2</v>
      </c>
      <c r="E349" s="75" t="s">
        <v>447</v>
      </c>
      <c r="F349" s="75" t="s">
        <v>162</v>
      </c>
      <c r="G349" s="68" t="str">
        <f t="shared" si="5"/>
        <v>111582</v>
      </c>
    </row>
    <row r="350" spans="1:7" x14ac:dyDescent="0.25">
      <c r="A350" s="43">
        <v>11158</v>
      </c>
      <c r="B350" s="74">
        <v>11158</v>
      </c>
      <c r="C350" s="74">
        <v>3</v>
      </c>
      <c r="D350" s="74">
        <v>3</v>
      </c>
      <c r="E350" s="75" t="s">
        <v>447</v>
      </c>
      <c r="F350" s="75" t="s">
        <v>449</v>
      </c>
      <c r="G350" s="68" t="str">
        <f t="shared" si="5"/>
        <v>111583</v>
      </c>
    </row>
    <row r="351" spans="1:7" x14ac:dyDescent="0.25">
      <c r="A351" s="43">
        <v>11158</v>
      </c>
      <c r="B351" s="74">
        <v>11158</v>
      </c>
      <c r="C351" s="74">
        <v>4</v>
      </c>
      <c r="D351" s="74">
        <v>4</v>
      </c>
      <c r="E351" s="75" t="s">
        <v>447</v>
      </c>
      <c r="F351" s="75" t="s">
        <v>111</v>
      </c>
      <c r="G351" s="68" t="str">
        <f t="shared" si="5"/>
        <v>111584</v>
      </c>
    </row>
    <row r="352" spans="1:7" x14ac:dyDescent="0.25">
      <c r="A352" s="43">
        <v>11158</v>
      </c>
      <c r="B352" s="74">
        <v>11158</v>
      </c>
      <c r="C352" s="74">
        <v>5</v>
      </c>
      <c r="D352" s="74">
        <v>5</v>
      </c>
      <c r="E352" s="75" t="s">
        <v>447</v>
      </c>
      <c r="F352" s="75" t="s">
        <v>122</v>
      </c>
      <c r="G352" s="68" t="str">
        <f t="shared" si="5"/>
        <v>111585</v>
      </c>
    </row>
    <row r="353" spans="1:7" x14ac:dyDescent="0.25">
      <c r="A353" s="43">
        <v>11158</v>
      </c>
      <c r="B353" s="74">
        <v>11158</v>
      </c>
      <c r="C353" s="74">
        <v>6</v>
      </c>
      <c r="D353" s="74">
        <v>6</v>
      </c>
      <c r="E353" s="75" t="s">
        <v>447</v>
      </c>
      <c r="F353" s="75" t="s">
        <v>450</v>
      </c>
      <c r="G353" s="68" t="str">
        <f t="shared" si="5"/>
        <v>111586</v>
      </c>
    </row>
    <row r="354" spans="1:7" x14ac:dyDescent="0.25">
      <c r="A354" s="43">
        <v>11158</v>
      </c>
      <c r="B354" s="74">
        <v>11158</v>
      </c>
      <c r="C354" s="74">
        <v>8</v>
      </c>
      <c r="D354" s="74">
        <v>8</v>
      </c>
      <c r="E354" s="75" t="s">
        <v>447</v>
      </c>
      <c r="F354" s="75" t="s">
        <v>451</v>
      </c>
      <c r="G354" s="68" t="str">
        <f t="shared" si="5"/>
        <v>111588</v>
      </c>
    </row>
    <row r="355" spans="1:7" x14ac:dyDescent="0.25">
      <c r="A355" s="43">
        <v>11158</v>
      </c>
      <c r="B355" s="74">
        <v>11158</v>
      </c>
      <c r="C355" s="74">
        <v>11</v>
      </c>
      <c r="D355" s="74">
        <v>11</v>
      </c>
      <c r="E355" s="75" t="s">
        <v>447</v>
      </c>
      <c r="F355" s="75" t="s">
        <v>452</v>
      </c>
      <c r="G355" s="68" t="str">
        <f t="shared" si="5"/>
        <v>1115811</v>
      </c>
    </row>
    <row r="356" spans="1:7" x14ac:dyDescent="0.25">
      <c r="A356" s="43">
        <v>11158</v>
      </c>
      <c r="B356" s="74">
        <v>11158</v>
      </c>
      <c r="C356" s="74">
        <v>13</v>
      </c>
      <c r="D356" s="74">
        <v>13</v>
      </c>
      <c r="E356" s="75" t="s">
        <v>447</v>
      </c>
      <c r="F356" s="75" t="s">
        <v>453</v>
      </c>
      <c r="G356" s="68" t="str">
        <f t="shared" si="5"/>
        <v>1115813</v>
      </c>
    </row>
    <row r="357" spans="1:7" x14ac:dyDescent="0.25">
      <c r="A357" s="43">
        <v>11158</v>
      </c>
      <c r="B357" s="74">
        <v>11158</v>
      </c>
      <c r="C357" s="74">
        <v>14</v>
      </c>
      <c r="D357" s="74">
        <v>14</v>
      </c>
      <c r="E357" s="75" t="s">
        <v>447</v>
      </c>
      <c r="F357" s="75" t="s">
        <v>454</v>
      </c>
      <c r="G357" s="68" t="str">
        <f t="shared" si="5"/>
        <v>1115814</v>
      </c>
    </row>
    <row r="358" spans="1:7" x14ac:dyDescent="0.25">
      <c r="A358" s="43">
        <v>11158</v>
      </c>
      <c r="B358" s="74">
        <v>11158</v>
      </c>
      <c r="C358" s="74">
        <v>15</v>
      </c>
      <c r="D358" s="74">
        <v>15</v>
      </c>
      <c r="E358" s="75" t="s">
        <v>447</v>
      </c>
      <c r="F358" s="75" t="s">
        <v>455</v>
      </c>
      <c r="G358" s="68" t="str">
        <f t="shared" si="5"/>
        <v>1115815</v>
      </c>
    </row>
    <row r="359" spans="1:7" x14ac:dyDescent="0.25">
      <c r="A359" s="43">
        <v>11158</v>
      </c>
      <c r="B359" s="74">
        <v>11158</v>
      </c>
      <c r="C359" s="74">
        <v>16</v>
      </c>
      <c r="D359" s="74">
        <v>16</v>
      </c>
      <c r="E359" s="75" t="s">
        <v>447</v>
      </c>
      <c r="F359" s="75" t="s">
        <v>456</v>
      </c>
      <c r="G359" s="68" t="str">
        <f t="shared" si="5"/>
        <v>1115816</v>
      </c>
    </row>
    <row r="360" spans="1:7" x14ac:dyDescent="0.25">
      <c r="A360" s="43">
        <v>11167</v>
      </c>
      <c r="B360" s="74">
        <v>11167</v>
      </c>
      <c r="C360" s="74">
        <v>1</v>
      </c>
      <c r="D360" s="74">
        <v>1</v>
      </c>
      <c r="E360" s="75" t="s">
        <v>457</v>
      </c>
      <c r="F360" s="75" t="s">
        <v>458</v>
      </c>
      <c r="G360" s="68" t="str">
        <f t="shared" si="5"/>
        <v>111671</v>
      </c>
    </row>
    <row r="361" spans="1:7" x14ac:dyDescent="0.25">
      <c r="A361" s="43">
        <v>11160</v>
      </c>
      <c r="B361" s="74">
        <v>11160</v>
      </c>
      <c r="C361" s="74">
        <v>1</v>
      </c>
      <c r="D361" s="74">
        <v>1</v>
      </c>
      <c r="E361" s="75" t="s">
        <v>459</v>
      </c>
      <c r="F361" s="75" t="s">
        <v>460</v>
      </c>
      <c r="G361" s="68" t="str">
        <f t="shared" si="5"/>
        <v>111601</v>
      </c>
    </row>
    <row r="362" spans="1:7" x14ac:dyDescent="0.25">
      <c r="A362" s="43">
        <v>11160</v>
      </c>
      <c r="B362" s="74">
        <v>11160</v>
      </c>
      <c r="C362" s="74">
        <v>2</v>
      </c>
      <c r="D362" s="74">
        <v>2</v>
      </c>
      <c r="E362" s="75" t="s">
        <v>459</v>
      </c>
      <c r="F362" s="75" t="s">
        <v>443</v>
      </c>
      <c r="G362" s="68" t="str">
        <f t="shared" si="5"/>
        <v>111602</v>
      </c>
    </row>
    <row r="363" spans="1:7" x14ac:dyDescent="0.25">
      <c r="A363" s="43">
        <v>11160</v>
      </c>
      <c r="B363" s="74">
        <v>11160</v>
      </c>
      <c r="C363" s="74">
        <v>3</v>
      </c>
      <c r="D363" s="74">
        <v>3</v>
      </c>
      <c r="E363" s="75" t="s">
        <v>459</v>
      </c>
      <c r="F363" s="75" t="s">
        <v>461</v>
      </c>
      <c r="G363" s="68" t="str">
        <f t="shared" si="5"/>
        <v>111603</v>
      </c>
    </row>
    <row r="364" spans="1:7" x14ac:dyDescent="0.25">
      <c r="A364" s="43">
        <v>11160</v>
      </c>
      <c r="B364" s="74">
        <v>11160</v>
      </c>
      <c r="C364" s="74">
        <v>4</v>
      </c>
      <c r="D364" s="74">
        <v>4</v>
      </c>
      <c r="E364" s="75" t="s">
        <v>459</v>
      </c>
      <c r="F364" s="75" t="s">
        <v>462</v>
      </c>
      <c r="G364" s="68" t="str">
        <f t="shared" si="5"/>
        <v>111604</v>
      </c>
    </row>
    <row r="365" spans="1:7" x14ac:dyDescent="0.25">
      <c r="A365" s="43">
        <v>11160</v>
      </c>
      <c r="B365" s="74">
        <v>11160</v>
      </c>
      <c r="C365" s="74">
        <v>5</v>
      </c>
      <c r="D365" s="74">
        <v>5</v>
      </c>
      <c r="E365" s="75" t="s">
        <v>459</v>
      </c>
      <c r="F365" s="75" t="s">
        <v>463</v>
      </c>
      <c r="G365" s="68" t="str">
        <f t="shared" si="5"/>
        <v>111605</v>
      </c>
    </row>
    <row r="366" spans="1:7" x14ac:dyDescent="0.25">
      <c r="A366" s="43">
        <v>11160</v>
      </c>
      <c r="B366" s="74">
        <v>11160</v>
      </c>
      <c r="C366" s="74">
        <v>6</v>
      </c>
      <c r="D366" s="74">
        <v>6</v>
      </c>
      <c r="E366" s="75" t="s">
        <v>459</v>
      </c>
      <c r="F366" s="75" t="s">
        <v>464</v>
      </c>
      <c r="G366" s="68" t="str">
        <f t="shared" si="5"/>
        <v>111606</v>
      </c>
    </row>
    <row r="367" spans="1:7" x14ac:dyDescent="0.25">
      <c r="A367" s="43">
        <v>11160</v>
      </c>
      <c r="B367" s="74">
        <v>11160</v>
      </c>
      <c r="C367" s="74">
        <v>13</v>
      </c>
      <c r="D367" s="74">
        <v>13</v>
      </c>
      <c r="E367" s="75" t="s">
        <v>459</v>
      </c>
      <c r="F367" s="75" t="s">
        <v>465</v>
      </c>
      <c r="G367" s="68" t="str">
        <f t="shared" si="5"/>
        <v>1116013</v>
      </c>
    </row>
    <row r="368" spans="1:7" x14ac:dyDescent="0.25">
      <c r="A368" s="43">
        <v>11160</v>
      </c>
      <c r="B368" s="74">
        <v>11160</v>
      </c>
      <c r="C368" s="74">
        <v>14</v>
      </c>
      <c r="D368" s="74">
        <v>14</v>
      </c>
      <c r="E368" s="75" t="s">
        <v>459</v>
      </c>
      <c r="F368" s="75" t="s">
        <v>466</v>
      </c>
      <c r="G368" s="68" t="str">
        <f t="shared" si="5"/>
        <v>1116014</v>
      </c>
    </row>
    <row r="369" spans="1:7" x14ac:dyDescent="0.25">
      <c r="A369" s="43">
        <v>11160</v>
      </c>
      <c r="B369" s="74">
        <v>11160</v>
      </c>
      <c r="C369" s="74">
        <v>15</v>
      </c>
      <c r="D369" s="74">
        <v>15</v>
      </c>
      <c r="E369" s="75" t="s">
        <v>459</v>
      </c>
      <c r="F369" s="75" t="s">
        <v>467</v>
      </c>
      <c r="G369" s="68" t="str">
        <f t="shared" si="5"/>
        <v>1116015</v>
      </c>
    </row>
    <row r="370" spans="1:7" x14ac:dyDescent="0.25">
      <c r="A370" s="43">
        <v>11160</v>
      </c>
      <c r="B370" s="74">
        <v>11160</v>
      </c>
      <c r="C370" s="74">
        <v>16</v>
      </c>
      <c r="D370" s="74">
        <v>16</v>
      </c>
      <c r="E370" s="75" t="s">
        <v>459</v>
      </c>
      <c r="F370" s="75" t="s">
        <v>468</v>
      </c>
      <c r="G370" s="68" t="str">
        <f t="shared" si="5"/>
        <v>1116016</v>
      </c>
    </row>
    <row r="371" spans="1:7" x14ac:dyDescent="0.25">
      <c r="A371" s="43">
        <v>11160</v>
      </c>
      <c r="B371" s="74">
        <v>11160</v>
      </c>
      <c r="C371" s="74">
        <v>18</v>
      </c>
      <c r="D371" s="74">
        <v>18</v>
      </c>
      <c r="E371" s="75" t="s">
        <v>459</v>
      </c>
      <c r="F371" s="75" t="s">
        <v>122</v>
      </c>
      <c r="G371" s="68" t="str">
        <f t="shared" si="5"/>
        <v>1116018</v>
      </c>
    </row>
    <row r="372" spans="1:7" x14ac:dyDescent="0.25">
      <c r="A372" s="43">
        <v>11160</v>
      </c>
      <c r="B372" s="74">
        <v>11160</v>
      </c>
      <c r="C372" s="74">
        <v>19</v>
      </c>
      <c r="D372" s="74">
        <v>19</v>
      </c>
      <c r="E372" s="75" t="s">
        <v>459</v>
      </c>
      <c r="F372" s="75" t="s">
        <v>469</v>
      </c>
      <c r="G372" s="68" t="str">
        <f t="shared" si="5"/>
        <v>1116019</v>
      </c>
    </row>
    <row r="373" spans="1:7" x14ac:dyDescent="0.25">
      <c r="A373" s="43"/>
      <c r="B373" s="74"/>
      <c r="C373" s="74"/>
      <c r="D373" s="74"/>
      <c r="E373" s="75"/>
      <c r="F373" s="75"/>
      <c r="G373" s="68" t="str">
        <f t="shared" si="5"/>
        <v/>
      </c>
    </row>
    <row r="374" spans="1:7" x14ac:dyDescent="0.25">
      <c r="A374" s="42" t="s">
        <v>470</v>
      </c>
      <c r="B374" s="71" t="s">
        <v>470</v>
      </c>
      <c r="C374" s="76"/>
      <c r="D374" s="76"/>
      <c r="E374" s="76"/>
      <c r="F374" s="76"/>
      <c r="G374" s="68" t="str">
        <f t="shared" si="5"/>
        <v>N</v>
      </c>
    </row>
    <row r="375" spans="1:7" x14ac:dyDescent="0.25">
      <c r="A375" s="43">
        <v>11146</v>
      </c>
      <c r="B375" s="74">
        <v>11146</v>
      </c>
      <c r="C375" s="74">
        <v>1</v>
      </c>
      <c r="D375" s="74">
        <v>1</v>
      </c>
      <c r="E375" s="75" t="s">
        <v>471</v>
      </c>
      <c r="F375" s="75" t="s">
        <v>471</v>
      </c>
      <c r="G375" s="68" t="str">
        <f t="shared" si="5"/>
        <v>111461</v>
      </c>
    </row>
    <row r="376" spans="1:7" x14ac:dyDescent="0.25">
      <c r="A376" s="43">
        <v>11024</v>
      </c>
      <c r="B376" s="74">
        <v>11024</v>
      </c>
      <c r="C376" s="74">
        <v>3</v>
      </c>
      <c r="D376" s="74">
        <v>3</v>
      </c>
      <c r="E376" s="75" t="s">
        <v>472</v>
      </c>
      <c r="F376" s="75" t="s">
        <v>473</v>
      </c>
      <c r="G376" s="68" t="str">
        <f t="shared" si="5"/>
        <v>110243</v>
      </c>
    </row>
    <row r="377" spans="1:7" x14ac:dyDescent="0.25">
      <c r="A377" s="43">
        <v>11024</v>
      </c>
      <c r="B377" s="74">
        <v>11024</v>
      </c>
      <c r="C377" s="74">
        <v>11</v>
      </c>
      <c r="D377" s="74">
        <v>11</v>
      </c>
      <c r="E377" s="75" t="s">
        <v>472</v>
      </c>
      <c r="F377" s="75" t="s">
        <v>442</v>
      </c>
      <c r="G377" s="68" t="str">
        <f t="shared" si="5"/>
        <v>1102411</v>
      </c>
    </row>
    <row r="378" spans="1:7" x14ac:dyDescent="0.25">
      <c r="A378" s="43">
        <v>11024</v>
      </c>
      <c r="B378" s="74">
        <v>11024</v>
      </c>
      <c r="C378" s="74">
        <v>12</v>
      </c>
      <c r="D378" s="74">
        <v>12</v>
      </c>
      <c r="E378" s="75" t="s">
        <v>472</v>
      </c>
      <c r="F378" s="75" t="s">
        <v>443</v>
      </c>
      <c r="G378" s="68" t="str">
        <f t="shared" si="5"/>
        <v>1102412</v>
      </c>
    </row>
    <row r="379" spans="1:7" x14ac:dyDescent="0.25">
      <c r="A379" s="43">
        <v>11024</v>
      </c>
      <c r="B379" s="74">
        <v>11024</v>
      </c>
      <c r="C379" s="74">
        <v>13</v>
      </c>
      <c r="D379" s="74">
        <v>13</v>
      </c>
      <c r="E379" s="75" t="s">
        <v>472</v>
      </c>
      <c r="F379" s="75" t="s">
        <v>462</v>
      </c>
      <c r="G379" s="68" t="str">
        <f t="shared" si="5"/>
        <v>1102413</v>
      </c>
    </row>
    <row r="380" spans="1:7" x14ac:dyDescent="0.25">
      <c r="A380" s="43">
        <v>11024</v>
      </c>
      <c r="B380" s="74">
        <v>11024</v>
      </c>
      <c r="C380" s="74">
        <v>14</v>
      </c>
      <c r="D380" s="74">
        <v>14</v>
      </c>
      <c r="E380" s="75" t="s">
        <v>472</v>
      </c>
      <c r="F380" s="75" t="s">
        <v>460</v>
      </c>
      <c r="G380" s="68" t="str">
        <f t="shared" si="5"/>
        <v>1102414</v>
      </c>
    </row>
    <row r="381" spans="1:7" x14ac:dyDescent="0.25">
      <c r="A381" s="43">
        <v>11024</v>
      </c>
      <c r="B381" s="74">
        <v>11024</v>
      </c>
      <c r="C381" s="74">
        <v>18</v>
      </c>
      <c r="D381" s="74">
        <v>18</v>
      </c>
      <c r="E381" s="75" t="s">
        <v>472</v>
      </c>
      <c r="F381" s="75" t="s">
        <v>474</v>
      </c>
      <c r="G381" s="68" t="str">
        <f t="shared" si="5"/>
        <v>1102418</v>
      </c>
    </row>
    <row r="382" spans="1:7" x14ac:dyDescent="0.25">
      <c r="A382" s="43">
        <v>11024</v>
      </c>
      <c r="B382" s="74">
        <v>11024</v>
      </c>
      <c r="C382" s="74">
        <v>19</v>
      </c>
      <c r="D382" s="74">
        <v>19</v>
      </c>
      <c r="E382" s="75" t="s">
        <v>472</v>
      </c>
      <c r="F382" s="75" t="s">
        <v>475</v>
      </c>
      <c r="G382" s="68" t="str">
        <f t="shared" si="5"/>
        <v>1102419</v>
      </c>
    </row>
    <row r="383" spans="1:7" x14ac:dyDescent="0.25">
      <c r="A383" s="43">
        <v>11024</v>
      </c>
      <c r="B383" s="74">
        <v>11024</v>
      </c>
      <c r="C383" s="74">
        <v>20</v>
      </c>
      <c r="D383" s="74">
        <v>20</v>
      </c>
      <c r="E383" s="75" t="s">
        <v>472</v>
      </c>
      <c r="F383" s="75" t="s">
        <v>476</v>
      </c>
      <c r="G383" s="68" t="str">
        <f t="shared" si="5"/>
        <v>1102420</v>
      </c>
    </row>
    <row r="384" spans="1:7" x14ac:dyDescent="0.25">
      <c r="A384" s="43">
        <v>11024</v>
      </c>
      <c r="B384" s="74">
        <v>11024</v>
      </c>
      <c r="C384" s="74">
        <v>22</v>
      </c>
      <c r="D384" s="74">
        <v>22</v>
      </c>
      <c r="E384" s="75" t="s">
        <v>472</v>
      </c>
      <c r="F384" s="75" t="s">
        <v>477</v>
      </c>
      <c r="G384" s="68" t="str">
        <f t="shared" si="5"/>
        <v>1102422</v>
      </c>
    </row>
    <row r="385" spans="1:7" x14ac:dyDescent="0.25">
      <c r="A385" s="43">
        <v>11024</v>
      </c>
      <c r="B385" s="74">
        <v>11024</v>
      </c>
      <c r="C385" s="74">
        <v>25</v>
      </c>
      <c r="D385" s="74">
        <v>25</v>
      </c>
      <c r="E385" s="75" t="s">
        <v>472</v>
      </c>
      <c r="F385" s="75" t="s">
        <v>478</v>
      </c>
      <c r="G385" s="68" t="str">
        <f t="shared" si="5"/>
        <v>1102425</v>
      </c>
    </row>
    <row r="386" spans="1:7" x14ac:dyDescent="0.25">
      <c r="A386" s="43">
        <v>11024</v>
      </c>
      <c r="B386" s="74">
        <v>11024</v>
      </c>
      <c r="C386" s="74">
        <v>26</v>
      </c>
      <c r="D386" s="74">
        <v>26</v>
      </c>
      <c r="E386" s="75" t="s">
        <v>472</v>
      </c>
      <c r="F386" s="75" t="s">
        <v>479</v>
      </c>
      <c r="G386" s="68" t="str">
        <f t="shared" si="5"/>
        <v>1102426</v>
      </c>
    </row>
    <row r="387" spans="1:7" x14ac:dyDescent="0.25">
      <c r="A387" s="43">
        <v>11024</v>
      </c>
      <c r="B387" s="74">
        <v>11024</v>
      </c>
      <c r="C387" s="74">
        <v>27</v>
      </c>
      <c r="D387" s="74">
        <v>27</v>
      </c>
      <c r="E387" s="75" t="s">
        <v>472</v>
      </c>
      <c r="F387" s="75" t="s">
        <v>480</v>
      </c>
      <c r="G387" s="68" t="str">
        <f t="shared" si="5"/>
        <v>1102427</v>
      </c>
    </row>
    <row r="388" spans="1:7" x14ac:dyDescent="0.25">
      <c r="A388" s="43">
        <v>11024</v>
      </c>
      <c r="B388" s="74">
        <v>11024</v>
      </c>
      <c r="C388" s="74">
        <v>28</v>
      </c>
      <c r="D388" s="74">
        <v>28</v>
      </c>
      <c r="E388" s="75" t="s">
        <v>472</v>
      </c>
      <c r="F388" s="75" t="s">
        <v>481</v>
      </c>
      <c r="G388" s="68" t="str">
        <f t="shared" si="5"/>
        <v>1102428</v>
      </c>
    </row>
    <row r="389" spans="1:7" x14ac:dyDescent="0.25">
      <c r="A389" s="43">
        <v>11024</v>
      </c>
      <c r="B389" s="74">
        <v>11024</v>
      </c>
      <c r="C389" s="74">
        <v>29</v>
      </c>
      <c r="D389" s="74">
        <v>29</v>
      </c>
      <c r="E389" s="75" t="s">
        <v>472</v>
      </c>
      <c r="F389" s="75" t="s">
        <v>482</v>
      </c>
      <c r="G389" s="68" t="str">
        <f t="shared" si="5"/>
        <v>1102429</v>
      </c>
    </row>
    <row r="390" spans="1:7" x14ac:dyDescent="0.25">
      <c r="A390" s="43">
        <v>11024</v>
      </c>
      <c r="B390" s="74">
        <v>11024</v>
      </c>
      <c r="C390" s="74">
        <v>30</v>
      </c>
      <c r="D390" s="74">
        <v>30</v>
      </c>
      <c r="E390" s="75" t="s">
        <v>472</v>
      </c>
      <c r="F390" s="75" t="s">
        <v>127</v>
      </c>
      <c r="G390" s="68" t="str">
        <f t="shared" si="5"/>
        <v>1102430</v>
      </c>
    </row>
    <row r="391" spans="1:7" x14ac:dyDescent="0.25">
      <c r="A391" s="43">
        <v>11024</v>
      </c>
      <c r="B391" s="74">
        <v>11024</v>
      </c>
      <c r="C391" s="74">
        <v>33</v>
      </c>
      <c r="D391" s="74">
        <v>33</v>
      </c>
      <c r="E391" s="75" t="s">
        <v>472</v>
      </c>
      <c r="F391" s="75" t="s">
        <v>483</v>
      </c>
      <c r="G391" s="68" t="str">
        <f t="shared" si="5"/>
        <v>1102433</v>
      </c>
    </row>
    <row r="392" spans="1:7" x14ac:dyDescent="0.25">
      <c r="A392" s="43">
        <v>11024</v>
      </c>
      <c r="B392" s="74">
        <v>11024</v>
      </c>
      <c r="C392" s="74">
        <v>35</v>
      </c>
      <c r="D392" s="74">
        <v>35</v>
      </c>
      <c r="E392" s="75" t="s">
        <v>472</v>
      </c>
      <c r="F392" s="75" t="s">
        <v>484</v>
      </c>
      <c r="G392" s="68" t="str">
        <f t="shared" si="5"/>
        <v>1102435</v>
      </c>
    </row>
    <row r="393" spans="1:7" x14ac:dyDescent="0.25">
      <c r="A393" s="43">
        <v>11024</v>
      </c>
      <c r="B393" s="74">
        <v>11024</v>
      </c>
      <c r="C393" s="74">
        <v>36</v>
      </c>
      <c r="D393" s="74">
        <v>36</v>
      </c>
      <c r="E393" s="75" t="s">
        <v>472</v>
      </c>
      <c r="F393" s="75" t="s">
        <v>485</v>
      </c>
      <c r="G393" s="68" t="str">
        <f t="shared" si="5"/>
        <v>1102436</v>
      </c>
    </row>
    <row r="394" spans="1:7" x14ac:dyDescent="0.25">
      <c r="A394" s="43">
        <v>11024</v>
      </c>
      <c r="B394" s="74">
        <v>11024</v>
      </c>
      <c r="C394" s="74">
        <v>37</v>
      </c>
      <c r="D394" s="74">
        <v>37</v>
      </c>
      <c r="E394" s="75" t="s">
        <v>472</v>
      </c>
      <c r="F394" s="75" t="s">
        <v>486</v>
      </c>
      <c r="G394" s="68" t="str">
        <f t="shared" si="5"/>
        <v>1102437</v>
      </c>
    </row>
    <row r="395" spans="1:7" x14ac:dyDescent="0.25">
      <c r="A395" s="43">
        <v>11024</v>
      </c>
      <c r="B395" s="74">
        <v>11024</v>
      </c>
      <c r="C395" s="74">
        <v>38</v>
      </c>
      <c r="D395" s="74">
        <v>38</v>
      </c>
      <c r="E395" s="75" t="s">
        <v>472</v>
      </c>
      <c r="F395" s="75" t="s">
        <v>487</v>
      </c>
      <c r="G395" s="68" t="str">
        <f t="shared" ref="G395:G458" si="6">A395&amp;""&amp;C395</f>
        <v>1102438</v>
      </c>
    </row>
    <row r="396" spans="1:7" x14ac:dyDescent="0.25">
      <c r="A396" s="43">
        <v>11024</v>
      </c>
      <c r="B396" s="74">
        <v>11024</v>
      </c>
      <c r="C396" s="74">
        <v>39</v>
      </c>
      <c r="D396" s="74">
        <v>39</v>
      </c>
      <c r="E396" s="75" t="s">
        <v>472</v>
      </c>
      <c r="F396" s="75" t="s">
        <v>488</v>
      </c>
      <c r="G396" s="68" t="str">
        <f t="shared" si="6"/>
        <v>1102439</v>
      </c>
    </row>
    <row r="397" spans="1:7" x14ac:dyDescent="0.25">
      <c r="A397" s="43">
        <v>11024</v>
      </c>
      <c r="B397" s="74">
        <v>11024</v>
      </c>
      <c r="C397" s="74">
        <v>40</v>
      </c>
      <c r="D397" s="74">
        <v>40</v>
      </c>
      <c r="E397" s="75" t="s">
        <v>472</v>
      </c>
      <c r="F397" s="75" t="s">
        <v>454</v>
      </c>
      <c r="G397" s="68" t="str">
        <f t="shared" si="6"/>
        <v>1102440</v>
      </c>
    </row>
    <row r="398" spans="1:7" x14ac:dyDescent="0.25">
      <c r="A398" s="43">
        <v>11024</v>
      </c>
      <c r="B398" s="74">
        <v>11024</v>
      </c>
      <c r="C398" s="74">
        <v>42</v>
      </c>
      <c r="D398" s="74">
        <v>42</v>
      </c>
      <c r="E398" s="75" t="s">
        <v>472</v>
      </c>
      <c r="F398" s="75" t="s">
        <v>489</v>
      </c>
      <c r="G398" s="68" t="str">
        <f t="shared" si="6"/>
        <v>1102442</v>
      </c>
    </row>
    <row r="399" spans="1:7" x14ac:dyDescent="0.25">
      <c r="A399" s="43">
        <v>11024</v>
      </c>
      <c r="B399" s="74">
        <v>11024</v>
      </c>
      <c r="C399" s="74">
        <v>43</v>
      </c>
      <c r="D399" s="74">
        <v>43</v>
      </c>
      <c r="E399" s="75" t="s">
        <v>472</v>
      </c>
      <c r="F399" s="75" t="s">
        <v>490</v>
      </c>
      <c r="G399" s="68" t="str">
        <f t="shared" si="6"/>
        <v>1102443</v>
      </c>
    </row>
    <row r="400" spans="1:7" x14ac:dyDescent="0.25">
      <c r="A400" s="43">
        <v>11024</v>
      </c>
      <c r="B400" s="74">
        <v>11024</v>
      </c>
      <c r="C400" s="74">
        <v>44</v>
      </c>
      <c r="D400" s="74">
        <v>44</v>
      </c>
      <c r="E400" s="75" t="s">
        <v>472</v>
      </c>
      <c r="F400" s="75" t="s">
        <v>491</v>
      </c>
      <c r="G400" s="68" t="str">
        <f t="shared" si="6"/>
        <v>1102444</v>
      </c>
    </row>
    <row r="401" spans="1:7" x14ac:dyDescent="0.25">
      <c r="A401" s="43">
        <v>11024</v>
      </c>
      <c r="B401" s="74">
        <v>11024</v>
      </c>
      <c r="C401" s="74">
        <v>45</v>
      </c>
      <c r="D401" s="74">
        <v>45</v>
      </c>
      <c r="E401" s="75" t="s">
        <v>472</v>
      </c>
      <c r="F401" s="75" t="s">
        <v>492</v>
      </c>
      <c r="G401" s="68" t="str">
        <f t="shared" si="6"/>
        <v>1102445</v>
      </c>
    </row>
    <row r="402" spans="1:7" x14ac:dyDescent="0.25">
      <c r="A402" s="43">
        <v>11024</v>
      </c>
      <c r="B402" s="74">
        <v>11024</v>
      </c>
      <c r="C402" s="74">
        <v>47</v>
      </c>
      <c r="D402" s="74">
        <v>47</v>
      </c>
      <c r="E402" s="75" t="s">
        <v>472</v>
      </c>
      <c r="F402" s="75" t="s">
        <v>493</v>
      </c>
      <c r="G402" s="68" t="str">
        <f t="shared" si="6"/>
        <v>1102447</v>
      </c>
    </row>
    <row r="403" spans="1:7" x14ac:dyDescent="0.25">
      <c r="A403" s="43">
        <v>11024</v>
      </c>
      <c r="B403" s="74">
        <v>11024</v>
      </c>
      <c r="C403" s="74">
        <v>49</v>
      </c>
      <c r="D403" s="74">
        <v>49</v>
      </c>
      <c r="E403" s="75" t="s">
        <v>472</v>
      </c>
      <c r="F403" s="75" t="s">
        <v>494</v>
      </c>
      <c r="G403" s="68" t="str">
        <f t="shared" si="6"/>
        <v>1102449</v>
      </c>
    </row>
    <row r="404" spans="1:7" x14ac:dyDescent="0.25">
      <c r="A404" s="43">
        <v>11024</v>
      </c>
      <c r="B404" s="74">
        <v>11024</v>
      </c>
      <c r="C404" s="74">
        <v>50</v>
      </c>
      <c r="D404" s="74">
        <v>50</v>
      </c>
      <c r="E404" s="75" t="s">
        <v>472</v>
      </c>
      <c r="F404" s="75" t="s">
        <v>495</v>
      </c>
      <c r="G404" s="68" t="str">
        <f t="shared" si="6"/>
        <v>1102450</v>
      </c>
    </row>
    <row r="405" spans="1:7" x14ac:dyDescent="0.25">
      <c r="A405" s="43">
        <v>11024</v>
      </c>
      <c r="B405" s="74">
        <v>11024</v>
      </c>
      <c r="C405" s="74">
        <v>51</v>
      </c>
      <c r="D405" s="74">
        <v>51</v>
      </c>
      <c r="E405" s="75" t="s">
        <v>472</v>
      </c>
      <c r="F405" s="75" t="s">
        <v>496</v>
      </c>
      <c r="G405" s="68" t="str">
        <f t="shared" si="6"/>
        <v>1102451</v>
      </c>
    </row>
    <row r="406" spans="1:7" x14ac:dyDescent="0.25">
      <c r="A406" s="43">
        <v>11024</v>
      </c>
      <c r="B406" s="74">
        <v>11024</v>
      </c>
      <c r="C406" s="74">
        <v>52</v>
      </c>
      <c r="D406" s="74">
        <v>52</v>
      </c>
      <c r="E406" s="75" t="s">
        <v>472</v>
      </c>
      <c r="F406" s="75" t="s">
        <v>497</v>
      </c>
      <c r="G406" s="68" t="str">
        <f t="shared" si="6"/>
        <v>1102452</v>
      </c>
    </row>
    <row r="407" spans="1:7" x14ac:dyDescent="0.25">
      <c r="A407" s="43">
        <v>11024</v>
      </c>
      <c r="B407" s="74">
        <v>11024</v>
      </c>
      <c r="C407" s="74">
        <v>53</v>
      </c>
      <c r="D407" s="74">
        <v>53</v>
      </c>
      <c r="E407" s="75" t="s">
        <v>472</v>
      </c>
      <c r="F407" s="75" t="s">
        <v>498</v>
      </c>
      <c r="G407" s="68" t="str">
        <f t="shared" si="6"/>
        <v>1102453</v>
      </c>
    </row>
    <row r="408" spans="1:7" x14ac:dyDescent="0.25">
      <c r="A408" s="43">
        <v>11024</v>
      </c>
      <c r="B408" s="74">
        <v>11024</v>
      </c>
      <c r="C408" s="74">
        <v>57</v>
      </c>
      <c r="D408" s="74">
        <v>57</v>
      </c>
      <c r="E408" s="75" t="s">
        <v>472</v>
      </c>
      <c r="F408" s="75" t="s">
        <v>499</v>
      </c>
      <c r="G408" s="68" t="str">
        <f t="shared" si="6"/>
        <v>1102457</v>
      </c>
    </row>
    <row r="409" spans="1:7" x14ac:dyDescent="0.25">
      <c r="A409" s="43">
        <v>11024</v>
      </c>
      <c r="B409" s="74">
        <v>11024</v>
      </c>
      <c r="C409" s="74">
        <v>58</v>
      </c>
      <c r="D409" s="74">
        <v>58</v>
      </c>
      <c r="E409" s="75" t="s">
        <v>472</v>
      </c>
      <c r="F409" s="75" t="s">
        <v>500</v>
      </c>
      <c r="G409" s="68" t="str">
        <f t="shared" si="6"/>
        <v>1102458</v>
      </c>
    </row>
    <row r="410" spans="1:7" x14ac:dyDescent="0.25">
      <c r="A410" s="43">
        <v>11024</v>
      </c>
      <c r="B410" s="74">
        <v>11024</v>
      </c>
      <c r="C410" s="74">
        <v>61</v>
      </c>
      <c r="D410" s="74">
        <v>61</v>
      </c>
      <c r="E410" s="75" t="s">
        <v>472</v>
      </c>
      <c r="F410" s="75" t="s">
        <v>501</v>
      </c>
      <c r="G410" s="68" t="str">
        <f t="shared" si="6"/>
        <v>1102461</v>
      </c>
    </row>
    <row r="411" spans="1:7" x14ac:dyDescent="0.25">
      <c r="A411" s="43">
        <v>11024</v>
      </c>
      <c r="B411" s="74">
        <v>11024</v>
      </c>
      <c r="C411" s="74">
        <v>62</v>
      </c>
      <c r="D411" s="74">
        <v>62</v>
      </c>
      <c r="E411" s="75" t="s">
        <v>472</v>
      </c>
      <c r="F411" s="75" t="s">
        <v>502</v>
      </c>
      <c r="G411" s="68" t="str">
        <f t="shared" si="6"/>
        <v>1102462</v>
      </c>
    </row>
    <row r="412" spans="1:7" x14ac:dyDescent="0.25">
      <c r="A412" s="43">
        <v>11024</v>
      </c>
      <c r="B412" s="74">
        <v>11024</v>
      </c>
      <c r="C412" s="74">
        <v>63</v>
      </c>
      <c r="D412" s="74">
        <v>63</v>
      </c>
      <c r="E412" s="75" t="s">
        <v>472</v>
      </c>
      <c r="F412" s="75" t="s">
        <v>503</v>
      </c>
      <c r="G412" s="68" t="str">
        <f t="shared" si="6"/>
        <v>1102463</v>
      </c>
    </row>
    <row r="413" spans="1:7" x14ac:dyDescent="0.25">
      <c r="A413" s="43">
        <v>11024</v>
      </c>
      <c r="B413" s="74">
        <v>11024</v>
      </c>
      <c r="C413" s="74">
        <v>64</v>
      </c>
      <c r="D413" s="74">
        <v>64</v>
      </c>
      <c r="E413" s="75" t="s">
        <v>472</v>
      </c>
      <c r="F413" s="75" t="s">
        <v>504</v>
      </c>
      <c r="G413" s="68" t="str">
        <f t="shared" si="6"/>
        <v>1102464</v>
      </c>
    </row>
    <row r="414" spans="1:7" x14ac:dyDescent="0.25">
      <c r="A414" s="43">
        <v>11024</v>
      </c>
      <c r="B414" s="74">
        <v>11024</v>
      </c>
      <c r="C414" s="74">
        <v>66</v>
      </c>
      <c r="D414" s="74">
        <v>66</v>
      </c>
      <c r="E414" s="75" t="s">
        <v>472</v>
      </c>
      <c r="F414" s="75" t="s">
        <v>505</v>
      </c>
      <c r="G414" s="68" t="str">
        <f t="shared" si="6"/>
        <v>1102466</v>
      </c>
    </row>
    <row r="415" spans="1:7" x14ac:dyDescent="0.25">
      <c r="A415" s="43">
        <v>11114</v>
      </c>
      <c r="B415" s="74">
        <v>11114</v>
      </c>
      <c r="C415" s="74">
        <v>2</v>
      </c>
      <c r="D415" s="74">
        <v>2</v>
      </c>
      <c r="E415" s="75" t="s">
        <v>506</v>
      </c>
      <c r="F415" s="75" t="s">
        <v>507</v>
      </c>
      <c r="G415" s="68" t="str">
        <f t="shared" si="6"/>
        <v>111142</v>
      </c>
    </row>
    <row r="416" spans="1:7" x14ac:dyDescent="0.25">
      <c r="A416" s="43">
        <v>11054</v>
      </c>
      <c r="B416" s="74">
        <v>11054</v>
      </c>
      <c r="C416" s="74">
        <v>29</v>
      </c>
      <c r="D416" s="74">
        <v>29</v>
      </c>
      <c r="E416" s="75" t="s">
        <v>508</v>
      </c>
      <c r="F416" s="75" t="s">
        <v>112</v>
      </c>
      <c r="G416" s="68" t="str">
        <f t="shared" si="6"/>
        <v>1105429</v>
      </c>
    </row>
    <row r="417" spans="1:7" x14ac:dyDescent="0.25">
      <c r="A417" s="43">
        <v>11054</v>
      </c>
      <c r="B417" s="74">
        <v>11054</v>
      </c>
      <c r="C417" s="74">
        <v>30</v>
      </c>
      <c r="D417" s="74">
        <v>30</v>
      </c>
      <c r="E417" s="75" t="s">
        <v>508</v>
      </c>
      <c r="F417" s="75" t="s">
        <v>106</v>
      </c>
      <c r="G417" s="68" t="str">
        <f t="shared" si="6"/>
        <v>1105430</v>
      </c>
    </row>
    <row r="418" spans="1:7" x14ac:dyDescent="0.25">
      <c r="A418" s="43">
        <v>11054</v>
      </c>
      <c r="B418" s="74">
        <v>11054</v>
      </c>
      <c r="C418" s="74">
        <v>31</v>
      </c>
      <c r="D418" s="74">
        <v>31</v>
      </c>
      <c r="E418" s="75" t="s">
        <v>508</v>
      </c>
      <c r="F418" s="75" t="s">
        <v>509</v>
      </c>
      <c r="G418" s="68" t="str">
        <f t="shared" si="6"/>
        <v>1105431</v>
      </c>
    </row>
    <row r="419" spans="1:7" x14ac:dyDescent="0.25">
      <c r="A419" s="43">
        <v>11054</v>
      </c>
      <c r="B419" s="74">
        <v>11054</v>
      </c>
      <c r="C419" s="74">
        <v>40</v>
      </c>
      <c r="D419" s="74">
        <v>40</v>
      </c>
      <c r="E419" s="75" t="s">
        <v>508</v>
      </c>
      <c r="F419" s="75" t="s">
        <v>510</v>
      </c>
      <c r="G419" s="68" t="str">
        <f t="shared" si="6"/>
        <v>1105440</v>
      </c>
    </row>
    <row r="420" spans="1:7" x14ac:dyDescent="0.25">
      <c r="A420" s="43">
        <v>11054</v>
      </c>
      <c r="B420" s="74">
        <v>11054</v>
      </c>
      <c r="C420" s="74">
        <v>42</v>
      </c>
      <c r="D420" s="74">
        <v>42</v>
      </c>
      <c r="E420" s="75" t="s">
        <v>508</v>
      </c>
      <c r="F420" s="75" t="s">
        <v>511</v>
      </c>
      <c r="G420" s="68" t="str">
        <f t="shared" si="6"/>
        <v>1105442</v>
      </c>
    </row>
    <row r="421" spans="1:7" x14ac:dyDescent="0.25">
      <c r="A421" s="43">
        <v>11054</v>
      </c>
      <c r="B421" s="74">
        <v>11054</v>
      </c>
      <c r="C421" s="74">
        <v>43</v>
      </c>
      <c r="D421" s="74">
        <v>43</v>
      </c>
      <c r="E421" s="75" t="s">
        <v>508</v>
      </c>
      <c r="F421" s="75" t="s">
        <v>512</v>
      </c>
      <c r="G421" s="68" t="str">
        <f t="shared" si="6"/>
        <v>1105443</v>
      </c>
    </row>
    <row r="422" spans="1:7" x14ac:dyDescent="0.25">
      <c r="A422" s="43">
        <v>11054</v>
      </c>
      <c r="B422" s="74">
        <v>11054</v>
      </c>
      <c r="C422" s="74">
        <v>44</v>
      </c>
      <c r="D422" s="74">
        <v>44</v>
      </c>
      <c r="E422" s="75" t="s">
        <v>508</v>
      </c>
      <c r="F422" s="75" t="s">
        <v>513</v>
      </c>
      <c r="G422" s="68" t="str">
        <f t="shared" si="6"/>
        <v>1105444</v>
      </c>
    </row>
    <row r="423" spans="1:7" x14ac:dyDescent="0.25">
      <c r="A423" s="43">
        <v>11054</v>
      </c>
      <c r="B423" s="74">
        <v>11054</v>
      </c>
      <c r="C423" s="74">
        <v>45</v>
      </c>
      <c r="D423" s="74">
        <v>45</v>
      </c>
      <c r="E423" s="75" t="s">
        <v>508</v>
      </c>
      <c r="F423" s="75" t="s">
        <v>514</v>
      </c>
      <c r="G423" s="68" t="str">
        <f t="shared" si="6"/>
        <v>1105445</v>
      </c>
    </row>
    <row r="424" spans="1:7" x14ac:dyDescent="0.25">
      <c r="A424" s="43">
        <v>11054</v>
      </c>
      <c r="B424" s="74">
        <v>11054</v>
      </c>
      <c r="C424" s="74">
        <v>48</v>
      </c>
      <c r="D424" s="74">
        <v>48</v>
      </c>
      <c r="E424" s="75" t="s">
        <v>508</v>
      </c>
      <c r="F424" s="75" t="s">
        <v>515</v>
      </c>
      <c r="G424" s="68" t="str">
        <f t="shared" si="6"/>
        <v>1105448</v>
      </c>
    </row>
    <row r="425" spans="1:7" x14ac:dyDescent="0.25">
      <c r="A425" s="43">
        <v>11054</v>
      </c>
      <c r="B425" s="74">
        <v>11054</v>
      </c>
      <c r="C425" s="74">
        <v>49</v>
      </c>
      <c r="D425" s="74">
        <v>49</v>
      </c>
      <c r="E425" s="75" t="s">
        <v>508</v>
      </c>
      <c r="F425" s="75" t="s">
        <v>499</v>
      </c>
      <c r="G425" s="68" t="str">
        <f t="shared" si="6"/>
        <v>1105449</v>
      </c>
    </row>
    <row r="426" spans="1:7" x14ac:dyDescent="0.25">
      <c r="A426" s="43">
        <v>11054</v>
      </c>
      <c r="B426" s="74">
        <v>11054</v>
      </c>
      <c r="C426" s="74">
        <v>50</v>
      </c>
      <c r="D426" s="74">
        <v>50</v>
      </c>
      <c r="E426" s="75" t="s">
        <v>508</v>
      </c>
      <c r="F426" s="75" t="s">
        <v>475</v>
      </c>
      <c r="G426" s="68" t="str">
        <f t="shared" si="6"/>
        <v>1105450</v>
      </c>
    </row>
    <row r="427" spans="1:7" x14ac:dyDescent="0.25">
      <c r="A427" s="43">
        <v>11054</v>
      </c>
      <c r="B427" s="74">
        <v>11054</v>
      </c>
      <c r="C427" s="74">
        <v>51</v>
      </c>
      <c r="D427" s="74">
        <v>51</v>
      </c>
      <c r="E427" s="75" t="s">
        <v>508</v>
      </c>
      <c r="F427" s="75" t="s">
        <v>516</v>
      </c>
      <c r="G427" s="68" t="str">
        <f t="shared" si="6"/>
        <v>1105451</v>
      </c>
    </row>
    <row r="428" spans="1:7" x14ac:dyDescent="0.25">
      <c r="A428" s="43">
        <v>11054</v>
      </c>
      <c r="B428" s="74">
        <v>11054</v>
      </c>
      <c r="C428" s="74">
        <v>52</v>
      </c>
      <c r="D428" s="74">
        <v>52</v>
      </c>
      <c r="E428" s="75" t="s">
        <v>508</v>
      </c>
      <c r="F428" s="75" t="s">
        <v>517</v>
      </c>
      <c r="G428" s="68" t="str">
        <f t="shared" si="6"/>
        <v>1105452</v>
      </c>
    </row>
    <row r="429" spans="1:7" x14ac:dyDescent="0.25">
      <c r="A429" s="43">
        <v>11054</v>
      </c>
      <c r="B429" s="74">
        <v>11054</v>
      </c>
      <c r="C429" s="74">
        <v>53</v>
      </c>
      <c r="D429" s="74">
        <v>53</v>
      </c>
      <c r="E429" s="75" t="s">
        <v>508</v>
      </c>
      <c r="F429" s="75" t="s">
        <v>518</v>
      </c>
      <c r="G429" s="68" t="str">
        <f t="shared" si="6"/>
        <v>1105453</v>
      </c>
    </row>
    <row r="430" spans="1:7" x14ac:dyDescent="0.25">
      <c r="A430" s="43">
        <v>11126</v>
      </c>
      <c r="B430" s="74">
        <v>11126</v>
      </c>
      <c r="C430" s="74">
        <v>1</v>
      </c>
      <c r="D430" s="74">
        <v>1</v>
      </c>
      <c r="E430" s="75" t="s">
        <v>519</v>
      </c>
      <c r="F430" s="75" t="s">
        <v>520</v>
      </c>
      <c r="G430" s="68" t="str">
        <f t="shared" si="6"/>
        <v>111261</v>
      </c>
    </row>
    <row r="431" spans="1:7" x14ac:dyDescent="0.25">
      <c r="A431" s="43">
        <v>11126</v>
      </c>
      <c r="B431" s="74">
        <v>11126</v>
      </c>
      <c r="C431" s="74">
        <v>2</v>
      </c>
      <c r="D431" s="74">
        <v>2</v>
      </c>
      <c r="E431" s="75" t="s">
        <v>519</v>
      </c>
      <c r="F431" s="75" t="s">
        <v>521</v>
      </c>
      <c r="G431" s="68" t="str">
        <f t="shared" si="6"/>
        <v>111262</v>
      </c>
    </row>
    <row r="432" spans="1:7" x14ac:dyDescent="0.25">
      <c r="A432" s="43">
        <v>11172</v>
      </c>
      <c r="B432" s="74">
        <v>11172</v>
      </c>
      <c r="C432" s="74">
        <v>1</v>
      </c>
      <c r="D432" s="74">
        <v>1</v>
      </c>
      <c r="E432" s="75" t="s">
        <v>522</v>
      </c>
      <c r="F432" s="75" t="s">
        <v>499</v>
      </c>
      <c r="G432" s="68" t="str">
        <f t="shared" si="6"/>
        <v>111721</v>
      </c>
    </row>
    <row r="433" spans="1:7" x14ac:dyDescent="0.25">
      <c r="A433" s="43">
        <v>11172</v>
      </c>
      <c r="B433" s="74">
        <v>11172</v>
      </c>
      <c r="C433" s="74">
        <v>2</v>
      </c>
      <c r="D433" s="74">
        <v>2</v>
      </c>
      <c r="E433" s="75" t="s">
        <v>522</v>
      </c>
      <c r="F433" s="75" t="s">
        <v>497</v>
      </c>
      <c r="G433" s="68" t="str">
        <f t="shared" si="6"/>
        <v>111722</v>
      </c>
    </row>
    <row r="434" spans="1:7" x14ac:dyDescent="0.25">
      <c r="A434" s="43">
        <v>11172</v>
      </c>
      <c r="B434" s="74">
        <v>11172</v>
      </c>
      <c r="C434" s="74">
        <v>3</v>
      </c>
      <c r="D434" s="74">
        <v>3</v>
      </c>
      <c r="E434" s="75" t="s">
        <v>522</v>
      </c>
      <c r="F434" s="75" t="s">
        <v>500</v>
      </c>
      <c r="G434" s="68" t="str">
        <f t="shared" si="6"/>
        <v>111723</v>
      </c>
    </row>
    <row r="435" spans="1:7" x14ac:dyDescent="0.25">
      <c r="A435" s="43">
        <v>11172</v>
      </c>
      <c r="B435" s="74">
        <v>11172</v>
      </c>
      <c r="C435" s="74">
        <v>4</v>
      </c>
      <c r="D435" s="74">
        <v>4</v>
      </c>
      <c r="E435" s="75" t="s">
        <v>522</v>
      </c>
      <c r="F435" s="75" t="s">
        <v>482</v>
      </c>
      <c r="G435" s="68" t="str">
        <f t="shared" si="6"/>
        <v>111724</v>
      </c>
    </row>
    <row r="436" spans="1:7" x14ac:dyDescent="0.25">
      <c r="A436" s="43">
        <v>11172</v>
      </c>
      <c r="B436" s="74">
        <v>11172</v>
      </c>
      <c r="C436" s="74">
        <v>8</v>
      </c>
      <c r="D436" s="74">
        <v>8</v>
      </c>
      <c r="E436" s="75" t="s">
        <v>522</v>
      </c>
      <c r="F436" s="75" t="s">
        <v>523</v>
      </c>
      <c r="G436" s="68" t="str">
        <f t="shared" si="6"/>
        <v>111728</v>
      </c>
    </row>
    <row r="437" spans="1:7" x14ac:dyDescent="0.25">
      <c r="A437" s="43">
        <v>11172</v>
      </c>
      <c r="B437" s="74">
        <v>11172</v>
      </c>
      <c r="C437" s="74">
        <v>9</v>
      </c>
      <c r="D437" s="74">
        <v>9</v>
      </c>
      <c r="E437" s="75" t="s">
        <v>522</v>
      </c>
      <c r="F437" s="75" t="s">
        <v>524</v>
      </c>
      <c r="G437" s="68" t="str">
        <f t="shared" si="6"/>
        <v>111729</v>
      </c>
    </row>
    <row r="438" spans="1:7" x14ac:dyDescent="0.25">
      <c r="A438" s="43">
        <v>11172</v>
      </c>
      <c r="B438" s="74">
        <v>11172</v>
      </c>
      <c r="C438" s="74">
        <v>10</v>
      </c>
      <c r="D438" s="74">
        <v>10</v>
      </c>
      <c r="E438" s="75" t="s">
        <v>522</v>
      </c>
      <c r="F438" s="75" t="s">
        <v>525</v>
      </c>
      <c r="G438" s="68" t="str">
        <f t="shared" si="6"/>
        <v>1117210</v>
      </c>
    </row>
    <row r="439" spans="1:7" x14ac:dyDescent="0.25">
      <c r="A439" s="43">
        <v>11172</v>
      </c>
      <c r="B439" s="74">
        <v>11172</v>
      </c>
      <c r="C439" s="74">
        <v>11</v>
      </c>
      <c r="D439" s="74">
        <v>11</v>
      </c>
      <c r="E439" s="75" t="s">
        <v>522</v>
      </c>
      <c r="F439" s="75" t="s">
        <v>526</v>
      </c>
      <c r="G439" s="68" t="str">
        <f t="shared" si="6"/>
        <v>1117211</v>
      </c>
    </row>
    <row r="440" spans="1:7" x14ac:dyDescent="0.25">
      <c r="A440" s="43">
        <v>11172</v>
      </c>
      <c r="B440" s="74">
        <v>11172</v>
      </c>
      <c r="C440" s="74">
        <v>12</v>
      </c>
      <c r="D440" s="74">
        <v>12</v>
      </c>
      <c r="E440" s="75" t="s">
        <v>522</v>
      </c>
      <c r="F440" s="75" t="s">
        <v>527</v>
      </c>
      <c r="G440" s="68" t="str">
        <f t="shared" si="6"/>
        <v>1117212</v>
      </c>
    </row>
    <row r="441" spans="1:7" x14ac:dyDescent="0.25">
      <c r="A441" s="43">
        <v>11172</v>
      </c>
      <c r="B441" s="74">
        <v>11172</v>
      </c>
      <c r="C441" s="74">
        <v>13</v>
      </c>
      <c r="D441" s="74">
        <v>13</v>
      </c>
      <c r="E441" s="75" t="s">
        <v>522</v>
      </c>
      <c r="F441" s="75" t="s">
        <v>528</v>
      </c>
      <c r="G441" s="68" t="str">
        <f t="shared" si="6"/>
        <v>1117213</v>
      </c>
    </row>
    <row r="442" spans="1:7" x14ac:dyDescent="0.25">
      <c r="A442" s="43">
        <v>11172</v>
      </c>
      <c r="B442" s="74">
        <v>11172</v>
      </c>
      <c r="C442" s="74">
        <v>15</v>
      </c>
      <c r="D442" s="74">
        <v>15</v>
      </c>
      <c r="E442" s="75" t="s">
        <v>522</v>
      </c>
      <c r="F442" s="75" t="s">
        <v>529</v>
      </c>
      <c r="G442" s="68" t="str">
        <f t="shared" si="6"/>
        <v>1117215</v>
      </c>
    </row>
    <row r="443" spans="1:7" x14ac:dyDescent="0.25">
      <c r="A443" s="43">
        <v>11122</v>
      </c>
      <c r="B443" s="74">
        <v>11122</v>
      </c>
      <c r="C443" s="74">
        <v>3</v>
      </c>
      <c r="D443" s="74">
        <v>3</v>
      </c>
      <c r="E443" s="75" t="s">
        <v>530</v>
      </c>
      <c r="F443" s="75" t="s">
        <v>531</v>
      </c>
      <c r="G443" s="68" t="str">
        <f t="shared" si="6"/>
        <v>111223</v>
      </c>
    </row>
    <row r="444" spans="1:7" x14ac:dyDescent="0.25">
      <c r="A444" s="43">
        <v>11122</v>
      </c>
      <c r="B444" s="74">
        <v>11122</v>
      </c>
      <c r="C444" s="74">
        <v>6</v>
      </c>
      <c r="D444" s="74">
        <v>6</v>
      </c>
      <c r="E444" s="75" t="s">
        <v>530</v>
      </c>
      <c r="F444" s="75" t="s">
        <v>532</v>
      </c>
      <c r="G444" s="68" t="str">
        <f t="shared" si="6"/>
        <v>111226</v>
      </c>
    </row>
    <row r="445" spans="1:7" x14ac:dyDescent="0.25">
      <c r="A445" s="43">
        <v>11122</v>
      </c>
      <c r="B445" s="74">
        <v>11122</v>
      </c>
      <c r="C445" s="74">
        <v>7</v>
      </c>
      <c r="D445" s="74">
        <v>7</v>
      </c>
      <c r="E445" s="75" t="s">
        <v>530</v>
      </c>
      <c r="F445" s="75" t="s">
        <v>499</v>
      </c>
      <c r="G445" s="68" t="str">
        <f t="shared" si="6"/>
        <v>111227</v>
      </c>
    </row>
    <row r="446" spans="1:7" x14ac:dyDescent="0.25">
      <c r="A446" s="43">
        <v>11122</v>
      </c>
      <c r="B446" s="74">
        <v>11122</v>
      </c>
      <c r="C446" s="74">
        <v>8</v>
      </c>
      <c r="D446" s="74">
        <v>8</v>
      </c>
      <c r="E446" s="75" t="s">
        <v>530</v>
      </c>
      <c r="F446" s="75" t="s">
        <v>497</v>
      </c>
      <c r="G446" s="68" t="str">
        <f t="shared" si="6"/>
        <v>111228</v>
      </c>
    </row>
    <row r="447" spans="1:7" x14ac:dyDescent="0.25">
      <c r="A447" s="43">
        <v>11122</v>
      </c>
      <c r="B447" s="74">
        <v>11122</v>
      </c>
      <c r="C447" s="74">
        <v>10</v>
      </c>
      <c r="D447" s="74">
        <v>10</v>
      </c>
      <c r="E447" s="75" t="s">
        <v>530</v>
      </c>
      <c r="F447" s="75" t="s">
        <v>533</v>
      </c>
      <c r="G447" s="68" t="str">
        <f t="shared" si="6"/>
        <v>1112210</v>
      </c>
    </row>
    <row r="448" spans="1:7" x14ac:dyDescent="0.25">
      <c r="A448" s="43">
        <v>11122</v>
      </c>
      <c r="B448" s="74">
        <v>11122</v>
      </c>
      <c r="C448" s="74">
        <v>11</v>
      </c>
      <c r="D448" s="74">
        <v>11</v>
      </c>
      <c r="E448" s="75" t="s">
        <v>530</v>
      </c>
      <c r="F448" s="75" t="s">
        <v>534</v>
      </c>
      <c r="G448" s="68" t="str">
        <f t="shared" si="6"/>
        <v>1112211</v>
      </c>
    </row>
    <row r="449" spans="1:7" x14ac:dyDescent="0.25">
      <c r="A449" s="43">
        <v>11122</v>
      </c>
      <c r="B449" s="74">
        <v>11122</v>
      </c>
      <c r="C449" s="74">
        <v>13</v>
      </c>
      <c r="D449" s="74">
        <v>13</v>
      </c>
      <c r="E449" s="75" t="s">
        <v>530</v>
      </c>
      <c r="F449" s="75" t="s">
        <v>535</v>
      </c>
      <c r="G449" s="68" t="str">
        <f t="shared" si="6"/>
        <v>1112213</v>
      </c>
    </row>
    <row r="450" spans="1:7" x14ac:dyDescent="0.25">
      <c r="A450" s="43">
        <v>11122</v>
      </c>
      <c r="B450" s="74">
        <v>11122</v>
      </c>
      <c r="C450" s="74">
        <v>16</v>
      </c>
      <c r="D450" s="74">
        <v>16</v>
      </c>
      <c r="E450" s="75" t="s">
        <v>530</v>
      </c>
      <c r="F450" s="75" t="s">
        <v>536</v>
      </c>
      <c r="G450" s="68" t="str">
        <f t="shared" si="6"/>
        <v>1112216</v>
      </c>
    </row>
    <row r="451" spans="1:7" x14ac:dyDescent="0.25">
      <c r="A451" s="43">
        <v>11122</v>
      </c>
      <c r="B451" s="74">
        <v>11122</v>
      </c>
      <c r="C451" s="74">
        <v>19</v>
      </c>
      <c r="D451" s="74">
        <v>19</v>
      </c>
      <c r="E451" s="75" t="s">
        <v>530</v>
      </c>
      <c r="F451" s="75" t="s">
        <v>537</v>
      </c>
      <c r="G451" s="68" t="str">
        <f t="shared" si="6"/>
        <v>1112219</v>
      </c>
    </row>
    <row r="452" spans="1:7" x14ac:dyDescent="0.25">
      <c r="A452" s="43">
        <v>11122</v>
      </c>
      <c r="B452" s="74">
        <v>11122</v>
      </c>
      <c r="C452" s="74">
        <v>21</v>
      </c>
      <c r="D452" s="74">
        <v>21</v>
      </c>
      <c r="E452" s="75" t="s">
        <v>530</v>
      </c>
      <c r="F452" s="75" t="s">
        <v>538</v>
      </c>
      <c r="G452" s="68" t="str">
        <f t="shared" si="6"/>
        <v>1112221</v>
      </c>
    </row>
    <row r="453" spans="1:7" x14ac:dyDescent="0.25">
      <c r="A453" s="43">
        <v>11122</v>
      </c>
      <c r="B453" s="74">
        <v>11122</v>
      </c>
      <c r="C453" s="74">
        <v>22</v>
      </c>
      <c r="D453" s="74">
        <v>22</v>
      </c>
      <c r="E453" s="75" t="s">
        <v>530</v>
      </c>
      <c r="F453" s="75" t="s">
        <v>539</v>
      </c>
      <c r="G453" s="68" t="str">
        <f t="shared" si="6"/>
        <v>1112222</v>
      </c>
    </row>
    <row r="454" spans="1:7" x14ac:dyDescent="0.25">
      <c r="A454" s="43">
        <v>11122</v>
      </c>
      <c r="B454" s="74">
        <v>11122</v>
      </c>
      <c r="C454" s="74">
        <v>23</v>
      </c>
      <c r="D454" s="74">
        <v>23</v>
      </c>
      <c r="E454" s="75" t="s">
        <v>530</v>
      </c>
      <c r="F454" s="75" t="s">
        <v>540</v>
      </c>
      <c r="G454" s="68" t="str">
        <f t="shared" si="6"/>
        <v>1112223</v>
      </c>
    </row>
    <row r="455" spans="1:7" x14ac:dyDescent="0.25">
      <c r="A455" s="43">
        <v>11122</v>
      </c>
      <c r="B455" s="74">
        <v>11122</v>
      </c>
      <c r="C455" s="74">
        <v>24</v>
      </c>
      <c r="D455" s="74">
        <v>24</v>
      </c>
      <c r="E455" s="75" t="s">
        <v>530</v>
      </c>
      <c r="F455" s="75" t="s">
        <v>541</v>
      </c>
      <c r="G455" s="68" t="str">
        <f t="shared" si="6"/>
        <v>1112224</v>
      </c>
    </row>
    <row r="456" spans="1:7" x14ac:dyDescent="0.25">
      <c r="A456" s="43">
        <v>11122</v>
      </c>
      <c r="B456" s="74">
        <v>11122</v>
      </c>
      <c r="C456" s="74">
        <v>25</v>
      </c>
      <c r="D456" s="74">
        <v>25</v>
      </c>
      <c r="E456" s="75" t="s">
        <v>530</v>
      </c>
      <c r="F456" s="75" t="s">
        <v>542</v>
      </c>
      <c r="G456" s="68" t="str">
        <f t="shared" si="6"/>
        <v>1112225</v>
      </c>
    </row>
    <row r="457" spans="1:7" x14ac:dyDescent="0.25">
      <c r="A457" s="43">
        <v>11122</v>
      </c>
      <c r="B457" s="74">
        <v>11122</v>
      </c>
      <c r="C457" s="74">
        <v>26</v>
      </c>
      <c r="D457" s="74">
        <v>26</v>
      </c>
      <c r="E457" s="75" t="s">
        <v>530</v>
      </c>
      <c r="F457" s="75" t="s">
        <v>543</v>
      </c>
      <c r="G457" s="68" t="str">
        <f t="shared" si="6"/>
        <v>1112226</v>
      </c>
    </row>
    <row r="458" spans="1:7" x14ac:dyDescent="0.25">
      <c r="A458" s="43">
        <v>11115</v>
      </c>
      <c r="B458" s="74">
        <v>11115</v>
      </c>
      <c r="C458" s="74">
        <v>1</v>
      </c>
      <c r="D458" s="74">
        <v>1</v>
      </c>
      <c r="E458" s="75" t="s">
        <v>544</v>
      </c>
      <c r="F458" s="75" t="s">
        <v>499</v>
      </c>
      <c r="G458" s="68" t="str">
        <f t="shared" si="6"/>
        <v>111151</v>
      </c>
    </row>
    <row r="459" spans="1:7" x14ac:dyDescent="0.25">
      <c r="A459" s="43">
        <v>11115</v>
      </c>
      <c r="B459" s="74">
        <v>11115</v>
      </c>
      <c r="C459" s="74">
        <v>2</v>
      </c>
      <c r="D459" s="74">
        <v>2</v>
      </c>
      <c r="E459" s="75" t="s">
        <v>544</v>
      </c>
      <c r="F459" s="75" t="s">
        <v>475</v>
      </c>
      <c r="G459" s="68" t="str">
        <f t="shared" ref="G459:G522" si="7">A459&amp;""&amp;C459</f>
        <v>111152</v>
      </c>
    </row>
    <row r="460" spans="1:7" x14ac:dyDescent="0.25">
      <c r="A460" s="43">
        <v>11149</v>
      </c>
      <c r="B460" s="74">
        <v>11149</v>
      </c>
      <c r="C460" s="74">
        <v>1</v>
      </c>
      <c r="D460" s="74">
        <v>1</v>
      </c>
      <c r="E460" s="75" t="s">
        <v>545</v>
      </c>
      <c r="F460" s="75" t="s">
        <v>546</v>
      </c>
      <c r="G460" s="68" t="str">
        <f t="shared" si="7"/>
        <v>111491</v>
      </c>
    </row>
    <row r="461" spans="1:7" x14ac:dyDescent="0.25">
      <c r="A461" s="43">
        <v>11149</v>
      </c>
      <c r="B461" s="74">
        <v>11149</v>
      </c>
      <c r="C461" s="74">
        <v>3</v>
      </c>
      <c r="D461" s="74">
        <v>3</v>
      </c>
      <c r="E461" s="75" t="s">
        <v>545</v>
      </c>
      <c r="F461" s="75" t="s">
        <v>467</v>
      </c>
      <c r="G461" s="68" t="str">
        <f t="shared" si="7"/>
        <v>111493</v>
      </c>
    </row>
    <row r="462" spans="1:7" x14ac:dyDescent="0.25">
      <c r="A462" s="43">
        <v>11149</v>
      </c>
      <c r="B462" s="74">
        <v>11149</v>
      </c>
      <c r="C462" s="74">
        <v>4</v>
      </c>
      <c r="D462" s="74">
        <v>4</v>
      </c>
      <c r="E462" s="75" t="s">
        <v>545</v>
      </c>
      <c r="F462" s="75" t="s">
        <v>547</v>
      </c>
      <c r="G462" s="68" t="str">
        <f t="shared" si="7"/>
        <v>111494</v>
      </c>
    </row>
    <row r="463" spans="1:7" x14ac:dyDescent="0.25">
      <c r="A463" s="43">
        <v>11149</v>
      </c>
      <c r="B463" s="74">
        <v>11149</v>
      </c>
      <c r="C463" s="74">
        <v>5</v>
      </c>
      <c r="D463" s="74">
        <v>5</v>
      </c>
      <c r="E463" s="75" t="s">
        <v>545</v>
      </c>
      <c r="F463" s="75" t="s">
        <v>497</v>
      </c>
      <c r="G463" s="68" t="str">
        <f t="shared" si="7"/>
        <v>111495</v>
      </c>
    </row>
    <row r="464" spans="1:7" x14ac:dyDescent="0.25">
      <c r="A464" s="43">
        <v>11149</v>
      </c>
      <c r="B464" s="74">
        <v>11149</v>
      </c>
      <c r="C464" s="74">
        <v>8</v>
      </c>
      <c r="D464" s="74">
        <v>8</v>
      </c>
      <c r="E464" s="75" t="s">
        <v>545</v>
      </c>
      <c r="F464" s="75" t="s">
        <v>548</v>
      </c>
      <c r="G464" s="68" t="str">
        <f t="shared" si="7"/>
        <v>111498</v>
      </c>
    </row>
    <row r="465" spans="1:7" x14ac:dyDescent="0.25">
      <c r="A465" s="43">
        <v>11149</v>
      </c>
      <c r="B465" s="74">
        <v>11149</v>
      </c>
      <c r="C465" s="74">
        <v>9</v>
      </c>
      <c r="D465" s="74">
        <v>9</v>
      </c>
      <c r="E465" s="75" t="s">
        <v>545</v>
      </c>
      <c r="F465" s="75" t="s">
        <v>549</v>
      </c>
      <c r="G465" s="68" t="str">
        <f t="shared" si="7"/>
        <v>111499</v>
      </c>
    </row>
    <row r="466" spans="1:7" x14ac:dyDescent="0.25">
      <c r="A466" s="43">
        <v>11149</v>
      </c>
      <c r="B466" s="74">
        <v>11149</v>
      </c>
      <c r="C466" s="74">
        <v>11</v>
      </c>
      <c r="D466" s="74">
        <v>11</v>
      </c>
      <c r="E466" s="75" t="s">
        <v>545</v>
      </c>
      <c r="F466" s="75" t="s">
        <v>550</v>
      </c>
      <c r="G466" s="68" t="str">
        <f t="shared" si="7"/>
        <v>1114911</v>
      </c>
    </row>
    <row r="467" spans="1:7" x14ac:dyDescent="0.25">
      <c r="A467" s="43">
        <v>11149</v>
      </c>
      <c r="B467" s="74">
        <v>11149</v>
      </c>
      <c r="C467" s="74">
        <v>14</v>
      </c>
      <c r="D467" s="74">
        <v>14</v>
      </c>
      <c r="E467" s="75" t="s">
        <v>545</v>
      </c>
      <c r="F467" s="75" t="s">
        <v>551</v>
      </c>
      <c r="G467" s="68" t="str">
        <f t="shared" si="7"/>
        <v>1114914</v>
      </c>
    </row>
    <row r="468" spans="1:7" x14ac:dyDescent="0.25">
      <c r="A468" s="43">
        <v>11149</v>
      </c>
      <c r="B468" s="74">
        <v>11149</v>
      </c>
      <c r="C468" s="74">
        <v>15</v>
      </c>
      <c r="D468" s="74">
        <v>15</v>
      </c>
      <c r="E468" s="75" t="s">
        <v>545</v>
      </c>
      <c r="F468" s="75" t="s">
        <v>552</v>
      </c>
      <c r="G468" s="68" t="str">
        <f t="shared" si="7"/>
        <v>1114915</v>
      </c>
    </row>
    <row r="469" spans="1:7" x14ac:dyDescent="0.25">
      <c r="A469" s="43">
        <v>11149</v>
      </c>
      <c r="B469" s="74">
        <v>11149</v>
      </c>
      <c r="C469" s="74">
        <v>16</v>
      </c>
      <c r="D469" s="74">
        <v>16</v>
      </c>
      <c r="E469" s="75" t="s">
        <v>545</v>
      </c>
      <c r="F469" s="75" t="s">
        <v>125</v>
      </c>
      <c r="G469" s="68" t="str">
        <f t="shared" si="7"/>
        <v>1114916</v>
      </c>
    </row>
    <row r="470" spans="1:7" x14ac:dyDescent="0.25">
      <c r="A470" s="43">
        <v>11149</v>
      </c>
      <c r="B470" s="74">
        <v>11149</v>
      </c>
      <c r="C470" s="74">
        <v>17</v>
      </c>
      <c r="D470" s="74">
        <v>17</v>
      </c>
      <c r="E470" s="75" t="s">
        <v>545</v>
      </c>
      <c r="F470" s="75" t="s">
        <v>553</v>
      </c>
      <c r="G470" s="68" t="str">
        <f t="shared" si="7"/>
        <v>1114917</v>
      </c>
    </row>
    <row r="471" spans="1:7" x14ac:dyDescent="0.25">
      <c r="A471" s="43">
        <v>11149</v>
      </c>
      <c r="B471" s="74">
        <v>11149</v>
      </c>
      <c r="C471" s="74">
        <v>19</v>
      </c>
      <c r="D471" s="74">
        <v>19</v>
      </c>
      <c r="E471" s="75" t="s">
        <v>545</v>
      </c>
      <c r="F471" s="75" t="s">
        <v>538</v>
      </c>
      <c r="G471" s="68" t="str">
        <f t="shared" si="7"/>
        <v>1114919</v>
      </c>
    </row>
    <row r="472" spans="1:7" x14ac:dyDescent="0.25">
      <c r="A472" s="43">
        <v>11149</v>
      </c>
      <c r="B472" s="74">
        <v>11149</v>
      </c>
      <c r="C472" s="74">
        <v>20</v>
      </c>
      <c r="D472" s="74">
        <v>20</v>
      </c>
      <c r="E472" s="75" t="s">
        <v>545</v>
      </c>
      <c r="F472" s="75" t="s">
        <v>554</v>
      </c>
      <c r="G472" s="68" t="str">
        <f t="shared" si="7"/>
        <v>1114920</v>
      </c>
    </row>
    <row r="473" spans="1:7" x14ac:dyDescent="0.25">
      <c r="A473" s="43">
        <v>11149</v>
      </c>
      <c r="B473" s="74">
        <v>11149</v>
      </c>
      <c r="C473" s="74">
        <v>21</v>
      </c>
      <c r="D473" s="74">
        <v>21</v>
      </c>
      <c r="E473" s="75" t="s">
        <v>545</v>
      </c>
      <c r="F473" s="75" t="s">
        <v>536</v>
      </c>
      <c r="G473" s="68" t="str">
        <f t="shared" si="7"/>
        <v>1114921</v>
      </c>
    </row>
    <row r="474" spans="1:7" x14ac:dyDescent="0.25">
      <c r="A474" s="43">
        <v>11149</v>
      </c>
      <c r="B474" s="74">
        <v>11149</v>
      </c>
      <c r="C474" s="74">
        <v>23</v>
      </c>
      <c r="D474" s="74">
        <v>23</v>
      </c>
      <c r="E474" s="75" t="s">
        <v>545</v>
      </c>
      <c r="F474" s="75" t="s">
        <v>122</v>
      </c>
      <c r="G474" s="68" t="str">
        <f t="shared" si="7"/>
        <v>1114923</v>
      </c>
    </row>
    <row r="475" spans="1:7" x14ac:dyDescent="0.25">
      <c r="A475" s="43"/>
      <c r="B475" s="74"/>
      <c r="C475" s="74"/>
      <c r="D475" s="74"/>
      <c r="E475" s="75"/>
      <c r="F475" s="75"/>
      <c r="G475" s="68" t="str">
        <f t="shared" si="7"/>
        <v/>
      </c>
    </row>
    <row r="476" spans="1:7" x14ac:dyDescent="0.25">
      <c r="A476" s="42" t="s">
        <v>555</v>
      </c>
      <c r="B476" s="71" t="s">
        <v>555</v>
      </c>
      <c r="C476" s="76"/>
      <c r="D476" s="76"/>
      <c r="E476" s="76"/>
      <c r="F476" s="76"/>
      <c r="G476" s="68" t="str">
        <f t="shared" si="7"/>
        <v>P</v>
      </c>
    </row>
    <row r="477" spans="1:7" x14ac:dyDescent="0.25">
      <c r="A477" s="43">
        <v>11178</v>
      </c>
      <c r="B477" s="74">
        <v>11178</v>
      </c>
      <c r="C477" s="74">
        <v>3</v>
      </c>
      <c r="D477" s="74">
        <v>3</v>
      </c>
      <c r="E477" s="75" t="s">
        <v>556</v>
      </c>
      <c r="F477" s="75" t="s">
        <v>111</v>
      </c>
      <c r="G477" s="68" t="str">
        <f t="shared" si="7"/>
        <v>111783</v>
      </c>
    </row>
    <row r="478" spans="1:7" x14ac:dyDescent="0.25">
      <c r="A478" s="43">
        <v>11178</v>
      </c>
      <c r="B478" s="74">
        <v>11178</v>
      </c>
      <c r="C478" s="74">
        <v>4</v>
      </c>
      <c r="D478" s="74">
        <v>4</v>
      </c>
      <c r="E478" s="75" t="s">
        <v>556</v>
      </c>
      <c r="F478" s="75" t="s">
        <v>122</v>
      </c>
      <c r="G478" s="68" t="str">
        <f t="shared" si="7"/>
        <v>111784</v>
      </c>
    </row>
    <row r="479" spans="1:7" x14ac:dyDescent="0.25">
      <c r="A479" s="43">
        <v>11178</v>
      </c>
      <c r="B479" s="74">
        <v>11178</v>
      </c>
      <c r="C479" s="74">
        <v>5</v>
      </c>
      <c r="D479" s="74">
        <v>5</v>
      </c>
      <c r="E479" s="75" t="s">
        <v>556</v>
      </c>
      <c r="F479" s="75" t="s">
        <v>543</v>
      </c>
      <c r="G479" s="68" t="str">
        <f t="shared" si="7"/>
        <v>111785</v>
      </c>
    </row>
    <row r="480" spans="1:7" x14ac:dyDescent="0.25">
      <c r="A480" s="43">
        <v>11178</v>
      </c>
      <c r="B480" s="74">
        <v>11178</v>
      </c>
      <c r="C480" s="74">
        <v>6</v>
      </c>
      <c r="D480" s="74">
        <v>6</v>
      </c>
      <c r="E480" s="75" t="s">
        <v>556</v>
      </c>
      <c r="F480" s="75" t="s">
        <v>557</v>
      </c>
      <c r="G480" s="68" t="str">
        <f t="shared" si="7"/>
        <v>111786</v>
      </c>
    </row>
    <row r="481" spans="1:7" x14ac:dyDescent="0.25">
      <c r="A481" s="43">
        <v>11178</v>
      </c>
      <c r="B481" s="74">
        <v>11178</v>
      </c>
      <c r="C481" s="74">
        <v>7</v>
      </c>
      <c r="D481" s="74">
        <v>7</v>
      </c>
      <c r="E481" s="75" t="s">
        <v>556</v>
      </c>
      <c r="F481" s="75" t="s">
        <v>558</v>
      </c>
      <c r="G481" s="68" t="str">
        <f t="shared" si="7"/>
        <v>111787</v>
      </c>
    </row>
    <row r="482" spans="1:7" x14ac:dyDescent="0.25">
      <c r="A482" s="43">
        <v>11178</v>
      </c>
      <c r="B482" s="74">
        <v>11178</v>
      </c>
      <c r="C482" s="74">
        <v>8</v>
      </c>
      <c r="D482" s="74">
        <v>8</v>
      </c>
      <c r="E482" s="75" t="s">
        <v>556</v>
      </c>
      <c r="F482" s="75" t="s">
        <v>559</v>
      </c>
      <c r="G482" s="68" t="str">
        <f t="shared" si="7"/>
        <v>111788</v>
      </c>
    </row>
    <row r="483" spans="1:7" x14ac:dyDescent="0.25">
      <c r="A483" s="43">
        <v>11178</v>
      </c>
      <c r="B483" s="74">
        <v>11178</v>
      </c>
      <c r="C483" s="74">
        <v>9</v>
      </c>
      <c r="D483" s="74">
        <v>9</v>
      </c>
      <c r="E483" s="75" t="s">
        <v>556</v>
      </c>
      <c r="F483" s="75" t="s">
        <v>560</v>
      </c>
      <c r="G483" s="68" t="str">
        <f t="shared" si="7"/>
        <v>111789</v>
      </c>
    </row>
    <row r="484" spans="1:7" x14ac:dyDescent="0.25">
      <c r="A484" s="43">
        <v>11178</v>
      </c>
      <c r="B484" s="74">
        <v>11178</v>
      </c>
      <c r="C484" s="74">
        <v>10</v>
      </c>
      <c r="D484" s="74">
        <v>10</v>
      </c>
      <c r="E484" s="75" t="s">
        <v>556</v>
      </c>
      <c r="F484" s="75" t="s">
        <v>561</v>
      </c>
      <c r="G484" s="68" t="str">
        <f t="shared" si="7"/>
        <v>1117810</v>
      </c>
    </row>
    <row r="485" spans="1:7" x14ac:dyDescent="0.25">
      <c r="A485" s="43">
        <v>11178</v>
      </c>
      <c r="B485" s="74">
        <v>11178</v>
      </c>
      <c r="C485" s="74">
        <v>11</v>
      </c>
      <c r="D485" s="74">
        <v>11</v>
      </c>
      <c r="E485" s="75" t="s">
        <v>556</v>
      </c>
      <c r="F485" s="75" t="s">
        <v>562</v>
      </c>
      <c r="G485" s="68" t="str">
        <f t="shared" si="7"/>
        <v>1117811</v>
      </c>
    </row>
    <row r="486" spans="1:7" x14ac:dyDescent="0.25">
      <c r="A486" s="43">
        <v>11178</v>
      </c>
      <c r="B486" s="74">
        <v>11178</v>
      </c>
      <c r="C486" s="74">
        <v>12</v>
      </c>
      <c r="D486" s="74">
        <v>12</v>
      </c>
      <c r="E486" s="75" t="s">
        <v>556</v>
      </c>
      <c r="F486" s="75" t="s">
        <v>563</v>
      </c>
      <c r="G486" s="68" t="str">
        <f t="shared" si="7"/>
        <v>1117812</v>
      </c>
    </row>
    <row r="487" spans="1:7" x14ac:dyDescent="0.25">
      <c r="A487" s="43">
        <v>11178</v>
      </c>
      <c r="B487" s="74">
        <v>11178</v>
      </c>
      <c r="C487" s="74">
        <v>13</v>
      </c>
      <c r="D487" s="74">
        <v>13</v>
      </c>
      <c r="E487" s="75" t="s">
        <v>556</v>
      </c>
      <c r="F487" s="75" t="s">
        <v>564</v>
      </c>
      <c r="G487" s="68" t="str">
        <f t="shared" si="7"/>
        <v>1117813</v>
      </c>
    </row>
    <row r="488" spans="1:7" x14ac:dyDescent="0.25">
      <c r="A488" s="43">
        <v>11184</v>
      </c>
      <c r="B488" s="74">
        <v>11184</v>
      </c>
      <c r="C488" s="74">
        <v>1</v>
      </c>
      <c r="D488" s="74">
        <v>1</v>
      </c>
      <c r="E488" s="75" t="s">
        <v>565</v>
      </c>
      <c r="F488" s="75" t="s">
        <v>566</v>
      </c>
      <c r="G488" s="68" t="str">
        <f t="shared" si="7"/>
        <v>111841</v>
      </c>
    </row>
    <row r="489" spans="1:7" x14ac:dyDescent="0.25">
      <c r="A489" s="43">
        <v>11184</v>
      </c>
      <c r="B489" s="74">
        <v>11184</v>
      </c>
      <c r="C489" s="74">
        <v>2</v>
      </c>
      <c r="D489" s="74">
        <v>2</v>
      </c>
      <c r="E489" s="75" t="s">
        <v>565</v>
      </c>
      <c r="F489" s="75" t="s">
        <v>567</v>
      </c>
      <c r="G489" s="68" t="str">
        <f t="shared" si="7"/>
        <v>111842</v>
      </c>
    </row>
    <row r="490" spans="1:7" x14ac:dyDescent="0.25">
      <c r="A490" s="43">
        <v>11184</v>
      </c>
      <c r="B490" s="74">
        <v>11184</v>
      </c>
      <c r="C490" s="74">
        <v>3</v>
      </c>
      <c r="D490" s="74">
        <v>3</v>
      </c>
      <c r="E490" s="75" t="s">
        <v>565</v>
      </c>
      <c r="F490" s="75" t="s">
        <v>568</v>
      </c>
      <c r="G490" s="68" t="str">
        <f t="shared" si="7"/>
        <v>111843</v>
      </c>
    </row>
    <row r="491" spans="1:7" x14ac:dyDescent="0.25">
      <c r="A491" s="43">
        <v>11184</v>
      </c>
      <c r="B491" s="74">
        <v>11184</v>
      </c>
      <c r="C491" s="74">
        <v>4</v>
      </c>
      <c r="D491" s="74">
        <v>4</v>
      </c>
      <c r="E491" s="75" t="s">
        <v>565</v>
      </c>
      <c r="F491" s="75" t="s">
        <v>569</v>
      </c>
      <c r="G491" s="68" t="str">
        <f t="shared" si="7"/>
        <v>111844</v>
      </c>
    </row>
    <row r="492" spans="1:7" x14ac:dyDescent="0.25">
      <c r="A492" s="43">
        <v>11184</v>
      </c>
      <c r="B492" s="74">
        <v>11184</v>
      </c>
      <c r="C492" s="74">
        <v>5</v>
      </c>
      <c r="D492" s="74">
        <v>5</v>
      </c>
      <c r="E492" s="75" t="s">
        <v>565</v>
      </c>
      <c r="F492" s="75" t="s">
        <v>570</v>
      </c>
      <c r="G492" s="68" t="str">
        <f t="shared" si="7"/>
        <v>111845</v>
      </c>
    </row>
    <row r="493" spans="1:7" x14ac:dyDescent="0.25">
      <c r="A493" s="43">
        <v>11184</v>
      </c>
      <c r="B493" s="74">
        <v>11184</v>
      </c>
      <c r="C493" s="74">
        <v>6</v>
      </c>
      <c r="D493" s="74">
        <v>6</v>
      </c>
      <c r="E493" s="75" t="s">
        <v>565</v>
      </c>
      <c r="F493" s="75" t="s">
        <v>571</v>
      </c>
      <c r="G493" s="68" t="str">
        <f t="shared" si="7"/>
        <v>111846</v>
      </c>
    </row>
    <row r="494" spans="1:7" x14ac:dyDescent="0.25">
      <c r="A494" s="43">
        <v>11184</v>
      </c>
      <c r="B494" s="74">
        <v>11184</v>
      </c>
      <c r="C494" s="74">
        <v>7</v>
      </c>
      <c r="D494" s="74">
        <v>7</v>
      </c>
      <c r="E494" s="75" t="s">
        <v>565</v>
      </c>
      <c r="F494" s="75" t="s">
        <v>572</v>
      </c>
      <c r="G494" s="68" t="str">
        <f t="shared" si="7"/>
        <v>111847</v>
      </c>
    </row>
    <row r="495" spans="1:7" x14ac:dyDescent="0.25">
      <c r="A495" s="43">
        <v>11184</v>
      </c>
      <c r="B495" s="74">
        <v>11184</v>
      </c>
      <c r="C495" s="74">
        <v>8</v>
      </c>
      <c r="D495" s="74">
        <v>8</v>
      </c>
      <c r="E495" s="75" t="s">
        <v>565</v>
      </c>
      <c r="F495" s="75" t="s">
        <v>573</v>
      </c>
      <c r="G495" s="68" t="str">
        <f t="shared" si="7"/>
        <v>111848</v>
      </c>
    </row>
    <row r="496" spans="1:7" x14ac:dyDescent="0.25">
      <c r="A496" s="43">
        <v>11181</v>
      </c>
      <c r="B496" s="74">
        <v>11181</v>
      </c>
      <c r="C496" s="74">
        <v>1</v>
      </c>
      <c r="D496" s="74">
        <v>1</v>
      </c>
      <c r="E496" s="75" t="s">
        <v>574</v>
      </c>
      <c r="F496" s="75" t="s">
        <v>575</v>
      </c>
      <c r="G496" s="68" t="str">
        <f t="shared" si="7"/>
        <v>111811</v>
      </c>
    </row>
    <row r="497" spans="1:7" x14ac:dyDescent="0.25">
      <c r="A497" s="43">
        <v>11181</v>
      </c>
      <c r="B497" s="74">
        <v>11181</v>
      </c>
      <c r="C497" s="74">
        <v>2</v>
      </c>
      <c r="D497" s="74">
        <v>2</v>
      </c>
      <c r="E497" s="75" t="s">
        <v>574</v>
      </c>
      <c r="F497" s="75" t="s">
        <v>576</v>
      </c>
      <c r="G497" s="68" t="str">
        <f t="shared" si="7"/>
        <v>111812</v>
      </c>
    </row>
    <row r="498" spans="1:7" x14ac:dyDescent="0.25">
      <c r="A498" s="43"/>
      <c r="B498" s="74"/>
      <c r="C498" s="74"/>
      <c r="D498" s="74"/>
      <c r="E498" s="75"/>
      <c r="F498" s="75"/>
      <c r="G498" s="68" t="str">
        <f t="shared" si="7"/>
        <v/>
      </c>
    </row>
    <row r="499" spans="1:7" x14ac:dyDescent="0.25">
      <c r="A499" s="42" t="s">
        <v>577</v>
      </c>
      <c r="B499" s="71" t="s">
        <v>577</v>
      </c>
      <c r="C499" s="76"/>
      <c r="D499" s="76"/>
      <c r="E499" s="76"/>
      <c r="F499" s="76"/>
      <c r="G499" s="68" t="str">
        <f t="shared" si="7"/>
        <v>S</v>
      </c>
    </row>
    <row r="500" spans="1:7" x14ac:dyDescent="0.25">
      <c r="A500" s="43">
        <v>11107</v>
      </c>
      <c r="B500" s="74">
        <v>11107</v>
      </c>
      <c r="C500" s="74">
        <v>1</v>
      </c>
      <c r="D500" s="74">
        <v>1</v>
      </c>
      <c r="E500" s="75" t="s">
        <v>578</v>
      </c>
      <c r="F500" s="75" t="s">
        <v>579</v>
      </c>
      <c r="G500" s="68" t="str">
        <f t="shared" si="7"/>
        <v>111071</v>
      </c>
    </row>
    <row r="501" spans="1:7" x14ac:dyDescent="0.25">
      <c r="A501" s="43">
        <v>11107</v>
      </c>
      <c r="B501" s="74">
        <v>11107</v>
      </c>
      <c r="C501" s="74">
        <v>2</v>
      </c>
      <c r="D501" s="74">
        <v>2</v>
      </c>
      <c r="E501" s="75" t="s">
        <v>578</v>
      </c>
      <c r="F501" s="75" t="s">
        <v>562</v>
      </c>
      <c r="G501" s="68" t="str">
        <f t="shared" si="7"/>
        <v>111072</v>
      </c>
    </row>
    <row r="502" spans="1:7" x14ac:dyDescent="0.25">
      <c r="A502" s="43">
        <v>11107</v>
      </c>
      <c r="B502" s="74">
        <v>11107</v>
      </c>
      <c r="C502" s="74">
        <v>7</v>
      </c>
      <c r="D502" s="74">
        <v>7</v>
      </c>
      <c r="E502" s="75" t="s">
        <v>578</v>
      </c>
      <c r="F502" s="75" t="s">
        <v>111</v>
      </c>
      <c r="G502" s="68" t="str">
        <f t="shared" si="7"/>
        <v>111077</v>
      </c>
    </row>
    <row r="503" spans="1:7" x14ac:dyDescent="0.25">
      <c r="A503" s="43">
        <v>11107</v>
      </c>
      <c r="B503" s="74">
        <v>11107</v>
      </c>
      <c r="C503" s="74">
        <v>11</v>
      </c>
      <c r="D503" s="74">
        <v>11</v>
      </c>
      <c r="E503" s="75" t="s">
        <v>578</v>
      </c>
      <c r="F503" s="75" t="s">
        <v>580</v>
      </c>
      <c r="G503" s="68" t="str">
        <f t="shared" si="7"/>
        <v>1110711</v>
      </c>
    </row>
    <row r="504" spans="1:7" x14ac:dyDescent="0.25">
      <c r="A504" s="43">
        <v>11107</v>
      </c>
      <c r="B504" s="74">
        <v>11107</v>
      </c>
      <c r="C504" s="74">
        <v>12</v>
      </c>
      <c r="D504" s="74">
        <v>12</v>
      </c>
      <c r="E504" s="75" t="s">
        <v>578</v>
      </c>
      <c r="F504" s="75" t="s">
        <v>581</v>
      </c>
      <c r="G504" s="68" t="str">
        <f t="shared" si="7"/>
        <v>1110712</v>
      </c>
    </row>
    <row r="505" spans="1:7" x14ac:dyDescent="0.25">
      <c r="A505" s="43">
        <v>11107</v>
      </c>
      <c r="B505" s="74">
        <v>11107</v>
      </c>
      <c r="C505" s="74">
        <v>13</v>
      </c>
      <c r="D505" s="74">
        <v>13</v>
      </c>
      <c r="E505" s="75" t="s">
        <v>578</v>
      </c>
      <c r="F505" s="75" t="s">
        <v>582</v>
      </c>
      <c r="G505" s="68" t="str">
        <f t="shared" si="7"/>
        <v>1110713</v>
      </c>
    </row>
    <row r="506" spans="1:7" x14ac:dyDescent="0.25">
      <c r="A506" s="43">
        <v>11107</v>
      </c>
      <c r="B506" s="74">
        <v>11107</v>
      </c>
      <c r="C506" s="74">
        <v>14</v>
      </c>
      <c r="D506" s="74">
        <v>14</v>
      </c>
      <c r="E506" s="75" t="s">
        <v>578</v>
      </c>
      <c r="F506" s="75" t="s">
        <v>119</v>
      </c>
      <c r="G506" s="68" t="str">
        <f t="shared" si="7"/>
        <v>1110714</v>
      </c>
    </row>
    <row r="507" spans="1:7" x14ac:dyDescent="0.25">
      <c r="A507" s="43">
        <v>11107</v>
      </c>
      <c r="B507" s="74">
        <v>11107</v>
      </c>
      <c r="C507" s="74">
        <v>15</v>
      </c>
      <c r="D507" s="74">
        <v>15</v>
      </c>
      <c r="E507" s="75" t="s">
        <v>578</v>
      </c>
      <c r="F507" s="75" t="s">
        <v>583</v>
      </c>
      <c r="G507" s="68" t="str">
        <f t="shared" si="7"/>
        <v>1110715</v>
      </c>
    </row>
    <row r="508" spans="1:7" x14ac:dyDescent="0.25">
      <c r="A508" s="43">
        <v>11107</v>
      </c>
      <c r="B508" s="74">
        <v>11107</v>
      </c>
      <c r="C508" s="74">
        <v>16</v>
      </c>
      <c r="D508" s="74">
        <v>16</v>
      </c>
      <c r="E508" s="75" t="s">
        <v>578</v>
      </c>
      <c r="F508" s="75" t="s">
        <v>584</v>
      </c>
      <c r="G508" s="68" t="str">
        <f t="shared" si="7"/>
        <v>1110716</v>
      </c>
    </row>
    <row r="509" spans="1:7" x14ac:dyDescent="0.25">
      <c r="A509" s="43">
        <v>11107</v>
      </c>
      <c r="B509" s="74">
        <v>11107</v>
      </c>
      <c r="C509" s="74">
        <v>17</v>
      </c>
      <c r="D509" s="74">
        <v>17</v>
      </c>
      <c r="E509" s="75" t="s">
        <v>578</v>
      </c>
      <c r="F509" s="75" t="s">
        <v>120</v>
      </c>
      <c r="G509" s="68" t="str">
        <f t="shared" si="7"/>
        <v>1110717</v>
      </c>
    </row>
    <row r="510" spans="1:7" x14ac:dyDescent="0.25">
      <c r="A510" s="43">
        <v>11107</v>
      </c>
      <c r="B510" s="74">
        <v>11107</v>
      </c>
      <c r="C510" s="74">
        <v>18</v>
      </c>
      <c r="D510" s="74">
        <v>18</v>
      </c>
      <c r="E510" s="75" t="s">
        <v>578</v>
      </c>
      <c r="F510" s="75" t="s">
        <v>585</v>
      </c>
      <c r="G510" s="68" t="str">
        <f t="shared" si="7"/>
        <v>1110718</v>
      </c>
    </row>
    <row r="511" spans="1:7" x14ac:dyDescent="0.25">
      <c r="A511" s="43">
        <v>11107</v>
      </c>
      <c r="B511" s="74">
        <v>11107</v>
      </c>
      <c r="C511" s="74">
        <v>19</v>
      </c>
      <c r="D511" s="74">
        <v>19</v>
      </c>
      <c r="E511" s="75" t="s">
        <v>578</v>
      </c>
      <c r="F511" s="75" t="s">
        <v>586</v>
      </c>
      <c r="G511" s="68" t="str">
        <f t="shared" si="7"/>
        <v>1110719</v>
      </c>
    </row>
    <row r="512" spans="1:7" x14ac:dyDescent="0.25">
      <c r="A512" s="43">
        <v>11107</v>
      </c>
      <c r="B512" s="74">
        <v>11107</v>
      </c>
      <c r="C512" s="74">
        <v>20</v>
      </c>
      <c r="D512" s="74">
        <v>20</v>
      </c>
      <c r="E512" s="75" t="s">
        <v>578</v>
      </c>
      <c r="F512" s="75" t="s">
        <v>478</v>
      </c>
      <c r="G512" s="68" t="str">
        <f t="shared" si="7"/>
        <v>1110720</v>
      </c>
    </row>
    <row r="513" spans="1:7" x14ac:dyDescent="0.25">
      <c r="A513" s="43">
        <v>11107</v>
      </c>
      <c r="B513" s="74">
        <v>11107</v>
      </c>
      <c r="C513" s="74">
        <v>21</v>
      </c>
      <c r="D513" s="74">
        <v>21</v>
      </c>
      <c r="E513" s="75" t="s">
        <v>578</v>
      </c>
      <c r="F513" s="75" t="s">
        <v>587</v>
      </c>
      <c r="G513" s="68" t="str">
        <f t="shared" si="7"/>
        <v>1110721</v>
      </c>
    </row>
    <row r="514" spans="1:7" x14ac:dyDescent="0.25">
      <c r="A514" s="43">
        <v>11107</v>
      </c>
      <c r="B514" s="74">
        <v>11107</v>
      </c>
      <c r="C514" s="74">
        <v>22</v>
      </c>
      <c r="D514" s="74">
        <v>22</v>
      </c>
      <c r="E514" s="75" t="s">
        <v>578</v>
      </c>
      <c r="F514" s="75" t="s">
        <v>588</v>
      </c>
      <c r="G514" s="68" t="str">
        <f t="shared" si="7"/>
        <v>1110722</v>
      </c>
    </row>
    <row r="515" spans="1:7" x14ac:dyDescent="0.25">
      <c r="A515" s="43">
        <v>11107</v>
      </c>
      <c r="B515" s="74">
        <v>11107</v>
      </c>
      <c r="C515" s="74">
        <v>25</v>
      </c>
      <c r="D515" s="74">
        <v>25</v>
      </c>
      <c r="E515" s="75" t="s">
        <v>578</v>
      </c>
      <c r="F515" s="75" t="s">
        <v>589</v>
      </c>
      <c r="G515" s="68" t="str">
        <f t="shared" si="7"/>
        <v>1110725</v>
      </c>
    </row>
    <row r="516" spans="1:7" x14ac:dyDescent="0.25">
      <c r="A516" s="43">
        <v>11107</v>
      </c>
      <c r="B516" s="74">
        <v>11107</v>
      </c>
      <c r="C516" s="74">
        <v>26</v>
      </c>
      <c r="D516" s="74">
        <v>26</v>
      </c>
      <c r="E516" s="75" t="s">
        <v>578</v>
      </c>
      <c r="F516" s="75" t="s">
        <v>590</v>
      </c>
      <c r="G516" s="68" t="str">
        <f t="shared" si="7"/>
        <v>1110726</v>
      </c>
    </row>
    <row r="517" spans="1:7" x14ac:dyDescent="0.25">
      <c r="A517" s="43">
        <v>11107</v>
      </c>
      <c r="B517" s="74">
        <v>11107</v>
      </c>
      <c r="C517" s="74">
        <v>27</v>
      </c>
      <c r="D517" s="74">
        <v>27</v>
      </c>
      <c r="E517" s="75" t="s">
        <v>578</v>
      </c>
      <c r="F517" s="75" t="s">
        <v>591</v>
      </c>
      <c r="G517" s="68" t="str">
        <f t="shared" si="7"/>
        <v>1110727</v>
      </c>
    </row>
    <row r="518" spans="1:7" x14ac:dyDescent="0.25">
      <c r="A518" s="43">
        <v>11107</v>
      </c>
      <c r="B518" s="74">
        <v>11107</v>
      </c>
      <c r="C518" s="74">
        <v>28</v>
      </c>
      <c r="D518" s="74">
        <v>28</v>
      </c>
      <c r="E518" s="75" t="s">
        <v>578</v>
      </c>
      <c r="F518" s="75" t="s">
        <v>592</v>
      </c>
      <c r="G518" s="68" t="str">
        <f t="shared" si="7"/>
        <v>1110728</v>
      </c>
    </row>
    <row r="519" spans="1:7" x14ac:dyDescent="0.25">
      <c r="A519" s="43">
        <v>11161</v>
      </c>
      <c r="B519" s="74">
        <v>11161</v>
      </c>
      <c r="C519" s="74">
        <v>1</v>
      </c>
      <c r="D519" s="74">
        <v>1</v>
      </c>
      <c r="E519" s="75" t="s">
        <v>593</v>
      </c>
      <c r="F519" s="75" t="s">
        <v>593</v>
      </c>
      <c r="G519" s="68" t="str">
        <f t="shared" si="7"/>
        <v>111611</v>
      </c>
    </row>
    <row r="520" spans="1:7" x14ac:dyDescent="0.25">
      <c r="A520" s="43">
        <v>11010</v>
      </c>
      <c r="B520" s="74">
        <v>11010</v>
      </c>
      <c r="C520" s="74">
        <v>15</v>
      </c>
      <c r="D520" s="74">
        <v>15</v>
      </c>
      <c r="E520" s="75" t="s">
        <v>594</v>
      </c>
      <c r="F520" s="75" t="s">
        <v>595</v>
      </c>
      <c r="G520" s="68" t="str">
        <f t="shared" si="7"/>
        <v>1101015</v>
      </c>
    </row>
    <row r="521" spans="1:7" x14ac:dyDescent="0.25">
      <c r="A521" s="43">
        <v>11010</v>
      </c>
      <c r="B521" s="74">
        <v>11010</v>
      </c>
      <c r="C521" s="74">
        <v>16</v>
      </c>
      <c r="D521" s="74">
        <v>16</v>
      </c>
      <c r="E521" s="75" t="s">
        <v>594</v>
      </c>
      <c r="F521" s="75" t="s">
        <v>596</v>
      </c>
      <c r="G521" s="68" t="str">
        <f t="shared" si="7"/>
        <v>1101016</v>
      </c>
    </row>
    <row r="522" spans="1:7" x14ac:dyDescent="0.25">
      <c r="A522" s="43">
        <v>11010</v>
      </c>
      <c r="B522" s="74">
        <v>11010</v>
      </c>
      <c r="C522" s="74">
        <v>17</v>
      </c>
      <c r="D522" s="74">
        <v>17</v>
      </c>
      <c r="E522" s="75" t="s">
        <v>594</v>
      </c>
      <c r="F522" s="75" t="s">
        <v>597</v>
      </c>
      <c r="G522" s="68" t="str">
        <f t="shared" si="7"/>
        <v>1101017</v>
      </c>
    </row>
    <row r="523" spans="1:7" x14ac:dyDescent="0.25">
      <c r="A523" s="43">
        <v>11010</v>
      </c>
      <c r="B523" s="74">
        <v>11010</v>
      </c>
      <c r="C523" s="74">
        <v>24</v>
      </c>
      <c r="D523" s="74">
        <v>24</v>
      </c>
      <c r="E523" s="75" t="s">
        <v>594</v>
      </c>
      <c r="F523" s="75" t="s">
        <v>598</v>
      </c>
      <c r="G523" s="68" t="str">
        <f t="shared" ref="G523:G586" si="8">A523&amp;""&amp;C523</f>
        <v>1101024</v>
      </c>
    </row>
    <row r="524" spans="1:7" x14ac:dyDescent="0.25">
      <c r="A524" s="43">
        <v>11010</v>
      </c>
      <c r="B524" s="74">
        <v>11010</v>
      </c>
      <c r="C524" s="74">
        <v>25</v>
      </c>
      <c r="D524" s="74">
        <v>25</v>
      </c>
      <c r="E524" s="75" t="s">
        <v>594</v>
      </c>
      <c r="F524" s="75" t="s">
        <v>599</v>
      </c>
      <c r="G524" s="68" t="str">
        <f t="shared" si="8"/>
        <v>1101025</v>
      </c>
    </row>
    <row r="525" spans="1:7" x14ac:dyDescent="0.25">
      <c r="A525" s="43">
        <v>11010</v>
      </c>
      <c r="B525" s="74">
        <v>11010</v>
      </c>
      <c r="C525" s="74">
        <v>26</v>
      </c>
      <c r="D525" s="74">
        <v>26</v>
      </c>
      <c r="E525" s="75" t="s">
        <v>594</v>
      </c>
      <c r="F525" s="75" t="s">
        <v>600</v>
      </c>
      <c r="G525" s="68" t="str">
        <f t="shared" si="8"/>
        <v>1101026</v>
      </c>
    </row>
    <row r="526" spans="1:7" x14ac:dyDescent="0.25">
      <c r="A526" s="43">
        <v>11010</v>
      </c>
      <c r="B526" s="74">
        <v>11010</v>
      </c>
      <c r="C526" s="74">
        <v>27</v>
      </c>
      <c r="D526" s="74">
        <v>27</v>
      </c>
      <c r="E526" s="75" t="s">
        <v>594</v>
      </c>
      <c r="F526" s="75" t="s">
        <v>601</v>
      </c>
      <c r="G526" s="68" t="str">
        <f t="shared" si="8"/>
        <v>1101027</v>
      </c>
    </row>
    <row r="527" spans="1:7" x14ac:dyDescent="0.25">
      <c r="A527" s="43">
        <v>11010</v>
      </c>
      <c r="B527" s="74">
        <v>11010</v>
      </c>
      <c r="C527" s="74">
        <v>30</v>
      </c>
      <c r="D527" s="74">
        <v>30</v>
      </c>
      <c r="E527" s="75" t="s">
        <v>594</v>
      </c>
      <c r="F527" s="75" t="s">
        <v>602</v>
      </c>
      <c r="G527" s="68" t="str">
        <f t="shared" si="8"/>
        <v>1101030</v>
      </c>
    </row>
    <row r="528" spans="1:7" x14ac:dyDescent="0.25">
      <c r="A528" s="43">
        <v>11010</v>
      </c>
      <c r="B528" s="74">
        <v>11010</v>
      </c>
      <c r="C528" s="74">
        <v>31</v>
      </c>
      <c r="D528" s="74">
        <v>31</v>
      </c>
      <c r="E528" s="75" t="s">
        <v>594</v>
      </c>
      <c r="F528" s="75" t="s">
        <v>507</v>
      </c>
      <c r="G528" s="68" t="str">
        <f t="shared" si="8"/>
        <v>1101031</v>
      </c>
    </row>
    <row r="529" spans="1:7" x14ac:dyDescent="0.25">
      <c r="A529" s="43">
        <v>11010</v>
      </c>
      <c r="B529" s="74">
        <v>11010</v>
      </c>
      <c r="C529" s="74">
        <v>32</v>
      </c>
      <c r="D529" s="74">
        <v>32</v>
      </c>
      <c r="E529" s="75" t="s">
        <v>594</v>
      </c>
      <c r="F529" s="75" t="s">
        <v>603</v>
      </c>
      <c r="G529" s="68" t="str">
        <f t="shared" si="8"/>
        <v>1101032</v>
      </c>
    </row>
    <row r="530" spans="1:7" x14ac:dyDescent="0.25">
      <c r="A530" s="43">
        <v>11010</v>
      </c>
      <c r="B530" s="74">
        <v>11010</v>
      </c>
      <c r="C530" s="74">
        <v>34</v>
      </c>
      <c r="D530" s="74">
        <v>34</v>
      </c>
      <c r="E530" s="75" t="s">
        <v>594</v>
      </c>
      <c r="F530" s="75" t="s">
        <v>136</v>
      </c>
      <c r="G530" s="68" t="str">
        <f t="shared" si="8"/>
        <v>1101034</v>
      </c>
    </row>
    <row r="531" spans="1:7" x14ac:dyDescent="0.25">
      <c r="A531" s="43">
        <v>11010</v>
      </c>
      <c r="B531" s="74">
        <v>11010</v>
      </c>
      <c r="C531" s="74">
        <v>35</v>
      </c>
      <c r="D531" s="74">
        <v>35</v>
      </c>
      <c r="E531" s="75" t="s">
        <v>594</v>
      </c>
      <c r="F531" s="75" t="s">
        <v>604</v>
      </c>
      <c r="G531" s="68" t="str">
        <f t="shared" si="8"/>
        <v>1101035</v>
      </c>
    </row>
    <row r="532" spans="1:7" x14ac:dyDescent="0.25">
      <c r="A532" s="43">
        <v>11010</v>
      </c>
      <c r="B532" s="74">
        <v>11010</v>
      </c>
      <c r="C532" s="74">
        <v>36</v>
      </c>
      <c r="D532" s="74">
        <v>36</v>
      </c>
      <c r="E532" s="75" t="s">
        <v>594</v>
      </c>
      <c r="F532" s="75" t="s">
        <v>605</v>
      </c>
      <c r="G532" s="68" t="str">
        <f t="shared" si="8"/>
        <v>1101036</v>
      </c>
    </row>
    <row r="533" spans="1:7" x14ac:dyDescent="0.25">
      <c r="A533" s="43">
        <v>11010</v>
      </c>
      <c r="B533" s="74">
        <v>11010</v>
      </c>
      <c r="C533" s="74">
        <v>39</v>
      </c>
      <c r="D533" s="74">
        <v>39</v>
      </c>
      <c r="E533" s="75" t="s">
        <v>594</v>
      </c>
      <c r="F533" s="75" t="s">
        <v>606</v>
      </c>
      <c r="G533" s="68" t="str">
        <f t="shared" si="8"/>
        <v>1101039</v>
      </c>
    </row>
    <row r="534" spans="1:7" x14ac:dyDescent="0.25">
      <c r="A534" s="43">
        <v>11010</v>
      </c>
      <c r="B534" s="74">
        <v>11010</v>
      </c>
      <c r="C534" s="74">
        <v>40</v>
      </c>
      <c r="D534" s="74">
        <v>40</v>
      </c>
      <c r="E534" s="75" t="s">
        <v>594</v>
      </c>
      <c r="F534" s="75" t="s">
        <v>607</v>
      </c>
      <c r="G534" s="68" t="str">
        <f t="shared" si="8"/>
        <v>1101040</v>
      </c>
    </row>
    <row r="535" spans="1:7" x14ac:dyDescent="0.25">
      <c r="A535" s="43">
        <v>11010</v>
      </c>
      <c r="B535" s="74">
        <v>11010</v>
      </c>
      <c r="C535" s="74">
        <v>42</v>
      </c>
      <c r="D535" s="74">
        <v>42</v>
      </c>
      <c r="E535" s="75" t="s">
        <v>594</v>
      </c>
      <c r="F535" s="75" t="s">
        <v>608</v>
      </c>
      <c r="G535" s="68" t="str">
        <f t="shared" si="8"/>
        <v>1101042</v>
      </c>
    </row>
    <row r="536" spans="1:7" x14ac:dyDescent="0.25">
      <c r="A536" s="43">
        <v>11010</v>
      </c>
      <c r="B536" s="74">
        <v>11010</v>
      </c>
      <c r="C536" s="74">
        <v>44</v>
      </c>
      <c r="D536" s="74">
        <v>44</v>
      </c>
      <c r="E536" s="75" t="s">
        <v>594</v>
      </c>
      <c r="F536" s="75" t="s">
        <v>609</v>
      </c>
      <c r="G536" s="68" t="str">
        <f t="shared" si="8"/>
        <v>1101044</v>
      </c>
    </row>
    <row r="537" spans="1:7" x14ac:dyDescent="0.25">
      <c r="A537" s="43">
        <v>11010</v>
      </c>
      <c r="B537" s="74">
        <v>11010</v>
      </c>
      <c r="C537" s="74">
        <v>45</v>
      </c>
      <c r="D537" s="74">
        <v>45</v>
      </c>
      <c r="E537" s="75" t="s">
        <v>594</v>
      </c>
      <c r="F537" s="75" t="s">
        <v>610</v>
      </c>
      <c r="G537" s="68" t="str">
        <f t="shared" si="8"/>
        <v>1101045</v>
      </c>
    </row>
    <row r="538" spans="1:7" x14ac:dyDescent="0.25">
      <c r="A538" s="43">
        <v>11010</v>
      </c>
      <c r="B538" s="74">
        <v>11010</v>
      </c>
      <c r="C538" s="74">
        <v>46</v>
      </c>
      <c r="D538" s="74">
        <v>46</v>
      </c>
      <c r="E538" s="75" t="s">
        <v>594</v>
      </c>
      <c r="F538" s="75" t="s">
        <v>611</v>
      </c>
      <c r="G538" s="68" t="str">
        <f t="shared" si="8"/>
        <v>1101046</v>
      </c>
    </row>
    <row r="539" spans="1:7" x14ac:dyDescent="0.25">
      <c r="A539" s="43">
        <v>11010</v>
      </c>
      <c r="B539" s="74">
        <v>11010</v>
      </c>
      <c r="C539" s="74">
        <v>47</v>
      </c>
      <c r="D539" s="74">
        <v>47</v>
      </c>
      <c r="E539" s="75" t="s">
        <v>594</v>
      </c>
      <c r="F539" s="75" t="s">
        <v>612</v>
      </c>
      <c r="G539" s="68" t="str">
        <f t="shared" si="8"/>
        <v>1101047</v>
      </c>
    </row>
    <row r="540" spans="1:7" x14ac:dyDescent="0.25">
      <c r="A540" s="43">
        <v>11010</v>
      </c>
      <c r="B540" s="74">
        <v>11010</v>
      </c>
      <c r="C540" s="74">
        <v>48</v>
      </c>
      <c r="D540" s="74">
        <v>48</v>
      </c>
      <c r="E540" s="75" t="s">
        <v>594</v>
      </c>
      <c r="F540" s="75" t="s">
        <v>613</v>
      </c>
      <c r="G540" s="68" t="str">
        <f t="shared" si="8"/>
        <v>1101048</v>
      </c>
    </row>
    <row r="541" spans="1:7" x14ac:dyDescent="0.25">
      <c r="A541" s="43">
        <v>11010</v>
      </c>
      <c r="B541" s="74">
        <v>11010</v>
      </c>
      <c r="C541" s="74">
        <v>49</v>
      </c>
      <c r="D541" s="74">
        <v>49</v>
      </c>
      <c r="E541" s="75" t="s">
        <v>594</v>
      </c>
      <c r="F541" s="75" t="s">
        <v>614</v>
      </c>
      <c r="G541" s="68" t="str">
        <f t="shared" si="8"/>
        <v>1101049</v>
      </c>
    </row>
    <row r="542" spans="1:7" x14ac:dyDescent="0.25">
      <c r="A542" s="43">
        <v>11010</v>
      </c>
      <c r="B542" s="74">
        <v>11010</v>
      </c>
      <c r="C542" s="74">
        <v>50</v>
      </c>
      <c r="D542" s="74">
        <v>50</v>
      </c>
      <c r="E542" s="75" t="s">
        <v>594</v>
      </c>
      <c r="F542" s="75" t="s">
        <v>615</v>
      </c>
      <c r="G542" s="68" t="str">
        <f t="shared" si="8"/>
        <v>1101050</v>
      </c>
    </row>
    <row r="543" spans="1:7" x14ac:dyDescent="0.25">
      <c r="A543" s="43">
        <v>11010</v>
      </c>
      <c r="B543" s="74">
        <v>11010</v>
      </c>
      <c r="C543" s="74">
        <v>51</v>
      </c>
      <c r="D543" s="74">
        <v>51</v>
      </c>
      <c r="E543" s="75" t="s">
        <v>594</v>
      </c>
      <c r="F543" s="75" t="s">
        <v>616</v>
      </c>
      <c r="G543" s="68" t="str">
        <f t="shared" si="8"/>
        <v>1101051</v>
      </c>
    </row>
    <row r="544" spans="1:7" x14ac:dyDescent="0.25">
      <c r="A544" s="43">
        <v>11010</v>
      </c>
      <c r="B544" s="74">
        <v>11010</v>
      </c>
      <c r="C544" s="74">
        <v>52</v>
      </c>
      <c r="D544" s="74">
        <v>52</v>
      </c>
      <c r="E544" s="75" t="s">
        <v>594</v>
      </c>
      <c r="F544" s="75" t="s">
        <v>617</v>
      </c>
      <c r="G544" s="68" t="str">
        <f t="shared" si="8"/>
        <v>1101052</v>
      </c>
    </row>
    <row r="545" spans="1:7" x14ac:dyDescent="0.25">
      <c r="A545" s="43">
        <v>11010</v>
      </c>
      <c r="B545" s="74">
        <v>11010</v>
      </c>
      <c r="C545" s="74">
        <v>53</v>
      </c>
      <c r="D545" s="74">
        <v>53</v>
      </c>
      <c r="E545" s="75" t="s">
        <v>594</v>
      </c>
      <c r="F545" s="75" t="s">
        <v>618</v>
      </c>
      <c r="G545" s="68" t="str">
        <f t="shared" si="8"/>
        <v>1101053</v>
      </c>
    </row>
    <row r="546" spans="1:7" x14ac:dyDescent="0.25">
      <c r="A546" s="43">
        <v>11010</v>
      </c>
      <c r="B546" s="74">
        <v>11010</v>
      </c>
      <c r="C546" s="74">
        <v>54</v>
      </c>
      <c r="D546" s="74">
        <v>54</v>
      </c>
      <c r="E546" s="75" t="s">
        <v>594</v>
      </c>
      <c r="F546" s="75" t="s">
        <v>619</v>
      </c>
      <c r="G546" s="68" t="str">
        <f t="shared" si="8"/>
        <v>1101054</v>
      </c>
    </row>
    <row r="547" spans="1:7" x14ac:dyDescent="0.25">
      <c r="A547" s="43">
        <v>11010</v>
      </c>
      <c r="B547" s="74">
        <v>11010</v>
      </c>
      <c r="C547" s="74">
        <v>55</v>
      </c>
      <c r="D547" s="74">
        <v>55</v>
      </c>
      <c r="E547" s="75" t="s">
        <v>594</v>
      </c>
      <c r="F547" s="75" t="s">
        <v>620</v>
      </c>
      <c r="G547" s="68" t="str">
        <f t="shared" si="8"/>
        <v>1101055</v>
      </c>
    </row>
    <row r="548" spans="1:7" x14ac:dyDescent="0.25">
      <c r="A548" s="43">
        <v>11010</v>
      </c>
      <c r="B548" s="74">
        <v>11010</v>
      </c>
      <c r="C548" s="74">
        <v>56</v>
      </c>
      <c r="D548" s="74">
        <v>56</v>
      </c>
      <c r="E548" s="75" t="s">
        <v>594</v>
      </c>
      <c r="F548" s="75" t="s">
        <v>621</v>
      </c>
      <c r="G548" s="68" t="str">
        <f t="shared" si="8"/>
        <v>1101056</v>
      </c>
    </row>
    <row r="549" spans="1:7" x14ac:dyDescent="0.25">
      <c r="A549" s="43">
        <v>11010</v>
      </c>
      <c r="B549" s="74">
        <v>11010</v>
      </c>
      <c r="C549" s="74">
        <v>57</v>
      </c>
      <c r="D549" s="74">
        <v>57</v>
      </c>
      <c r="E549" s="75" t="s">
        <v>594</v>
      </c>
      <c r="F549" s="75" t="s">
        <v>622</v>
      </c>
      <c r="G549" s="68" t="str">
        <f t="shared" si="8"/>
        <v>1101057</v>
      </c>
    </row>
    <row r="550" spans="1:7" x14ac:dyDescent="0.25">
      <c r="A550" s="43">
        <v>11010</v>
      </c>
      <c r="B550" s="74">
        <v>11010</v>
      </c>
      <c r="C550" s="74">
        <v>58</v>
      </c>
      <c r="D550" s="74">
        <v>58</v>
      </c>
      <c r="E550" s="75" t="s">
        <v>594</v>
      </c>
      <c r="F550" s="75" t="s">
        <v>623</v>
      </c>
      <c r="G550" s="68" t="str">
        <f t="shared" si="8"/>
        <v>1101058</v>
      </c>
    </row>
    <row r="551" spans="1:7" x14ac:dyDescent="0.25">
      <c r="A551" s="43">
        <v>11010</v>
      </c>
      <c r="B551" s="74">
        <v>11010</v>
      </c>
      <c r="C551" s="74">
        <v>59</v>
      </c>
      <c r="D551" s="74">
        <v>59</v>
      </c>
      <c r="E551" s="75" t="s">
        <v>594</v>
      </c>
      <c r="F551" s="75" t="s">
        <v>624</v>
      </c>
      <c r="G551" s="68" t="str">
        <f t="shared" si="8"/>
        <v>1101059</v>
      </c>
    </row>
    <row r="552" spans="1:7" x14ac:dyDescent="0.25">
      <c r="A552" s="43">
        <v>11010</v>
      </c>
      <c r="B552" s="74">
        <v>11010</v>
      </c>
      <c r="C552" s="74">
        <v>60</v>
      </c>
      <c r="D552" s="74">
        <v>60</v>
      </c>
      <c r="E552" s="75" t="s">
        <v>594</v>
      </c>
      <c r="F552" s="75" t="s">
        <v>625</v>
      </c>
      <c r="G552" s="68" t="str">
        <f t="shared" si="8"/>
        <v>1101060</v>
      </c>
    </row>
    <row r="553" spans="1:7" x14ac:dyDescent="0.25">
      <c r="A553" s="43">
        <v>11010</v>
      </c>
      <c r="B553" s="74">
        <v>11010</v>
      </c>
      <c r="C553" s="74">
        <v>61</v>
      </c>
      <c r="D553" s="74">
        <v>61</v>
      </c>
      <c r="E553" s="75" t="s">
        <v>594</v>
      </c>
      <c r="F553" s="75" t="s">
        <v>626</v>
      </c>
      <c r="G553" s="68" t="str">
        <f t="shared" si="8"/>
        <v>1101061</v>
      </c>
    </row>
    <row r="554" spans="1:7" x14ac:dyDescent="0.25">
      <c r="A554" s="43">
        <v>11010</v>
      </c>
      <c r="B554" s="74">
        <v>11010</v>
      </c>
      <c r="C554" s="74">
        <v>62</v>
      </c>
      <c r="D554" s="74">
        <v>62</v>
      </c>
      <c r="E554" s="75" t="s">
        <v>594</v>
      </c>
      <c r="F554" s="75" t="s">
        <v>627</v>
      </c>
      <c r="G554" s="68" t="str">
        <f t="shared" si="8"/>
        <v>1101062</v>
      </c>
    </row>
    <row r="555" spans="1:7" x14ac:dyDescent="0.25">
      <c r="A555" s="43">
        <v>11010</v>
      </c>
      <c r="B555" s="74">
        <v>11010</v>
      </c>
      <c r="C555" s="74">
        <v>63</v>
      </c>
      <c r="D555" s="74">
        <v>63</v>
      </c>
      <c r="E555" s="75" t="s">
        <v>594</v>
      </c>
      <c r="F555" s="75" t="s">
        <v>628</v>
      </c>
      <c r="G555" s="68" t="str">
        <f t="shared" si="8"/>
        <v>1101063</v>
      </c>
    </row>
    <row r="556" spans="1:7" x14ac:dyDescent="0.25">
      <c r="A556" s="43">
        <v>11171</v>
      </c>
      <c r="B556" s="74">
        <v>11171</v>
      </c>
      <c r="C556" s="74">
        <v>1</v>
      </c>
      <c r="D556" s="74">
        <v>1</v>
      </c>
      <c r="E556" s="75" t="s">
        <v>629</v>
      </c>
      <c r="F556" s="75" t="s">
        <v>630</v>
      </c>
      <c r="G556" s="68" t="str">
        <f t="shared" si="8"/>
        <v>111711</v>
      </c>
    </row>
    <row r="557" spans="1:7" x14ac:dyDescent="0.25">
      <c r="A557" s="43">
        <v>11169</v>
      </c>
      <c r="B557" s="74">
        <v>11169</v>
      </c>
      <c r="C557" s="74">
        <v>1</v>
      </c>
      <c r="D557" s="74">
        <v>1</v>
      </c>
      <c r="E557" s="75" t="s">
        <v>631</v>
      </c>
      <c r="F557" s="75" t="s">
        <v>632</v>
      </c>
      <c r="G557" s="68" t="str">
        <f t="shared" si="8"/>
        <v>111691</v>
      </c>
    </row>
    <row r="558" spans="1:7" x14ac:dyDescent="0.25">
      <c r="A558" s="43">
        <v>11169</v>
      </c>
      <c r="B558" s="74">
        <v>11169</v>
      </c>
      <c r="C558" s="74">
        <v>2</v>
      </c>
      <c r="D558" s="74">
        <v>2</v>
      </c>
      <c r="E558" s="75" t="s">
        <v>631</v>
      </c>
      <c r="F558" s="75" t="s">
        <v>633</v>
      </c>
      <c r="G558" s="68" t="str">
        <f t="shared" si="8"/>
        <v>111692</v>
      </c>
    </row>
    <row r="559" spans="1:7" x14ac:dyDescent="0.25">
      <c r="A559" s="43">
        <v>11169</v>
      </c>
      <c r="B559" s="74">
        <v>11169</v>
      </c>
      <c r="C559" s="74">
        <v>3</v>
      </c>
      <c r="D559" s="74">
        <v>3</v>
      </c>
      <c r="E559" s="75" t="s">
        <v>631</v>
      </c>
      <c r="F559" s="75" t="s">
        <v>634</v>
      </c>
      <c r="G559" s="68" t="str">
        <f t="shared" si="8"/>
        <v>111693</v>
      </c>
    </row>
    <row r="560" spans="1:7" x14ac:dyDescent="0.25">
      <c r="A560" s="43">
        <v>11174</v>
      </c>
      <c r="B560" s="74">
        <v>11174</v>
      </c>
      <c r="C560" s="74">
        <v>1</v>
      </c>
      <c r="D560" s="74">
        <v>1</v>
      </c>
      <c r="E560" s="75" t="s">
        <v>635</v>
      </c>
      <c r="F560" s="75" t="s">
        <v>636</v>
      </c>
      <c r="G560" s="68" t="str">
        <f t="shared" si="8"/>
        <v>111741</v>
      </c>
    </row>
    <row r="561" spans="1:7" x14ac:dyDescent="0.25">
      <c r="A561" s="43">
        <v>11174</v>
      </c>
      <c r="B561" s="74">
        <v>11174</v>
      </c>
      <c r="C561" s="74">
        <v>2</v>
      </c>
      <c r="D561" s="74">
        <v>2</v>
      </c>
      <c r="E561" s="75" t="s">
        <v>635</v>
      </c>
      <c r="F561" s="75" t="s">
        <v>482</v>
      </c>
      <c r="G561" s="68" t="str">
        <f t="shared" si="8"/>
        <v>111742</v>
      </c>
    </row>
    <row r="562" spans="1:7" x14ac:dyDescent="0.25">
      <c r="A562" s="43">
        <v>11040</v>
      </c>
      <c r="B562" s="74">
        <v>11040</v>
      </c>
      <c r="C562" s="74">
        <v>2</v>
      </c>
      <c r="D562" s="74">
        <v>2</v>
      </c>
      <c r="E562" s="75" t="s">
        <v>637</v>
      </c>
      <c r="F562" s="75" t="s">
        <v>638</v>
      </c>
      <c r="G562" s="68" t="str">
        <f t="shared" si="8"/>
        <v>110402</v>
      </c>
    </row>
    <row r="563" spans="1:7" x14ac:dyDescent="0.25">
      <c r="A563" s="43">
        <v>11040</v>
      </c>
      <c r="B563" s="74">
        <v>11040</v>
      </c>
      <c r="C563" s="74">
        <v>4</v>
      </c>
      <c r="D563" s="74">
        <v>4</v>
      </c>
      <c r="E563" s="75" t="s">
        <v>637</v>
      </c>
      <c r="F563" s="75" t="s">
        <v>639</v>
      </c>
      <c r="G563" s="68" t="str">
        <f t="shared" si="8"/>
        <v>110404</v>
      </c>
    </row>
    <row r="564" spans="1:7" x14ac:dyDescent="0.25">
      <c r="A564" s="43">
        <v>11040</v>
      </c>
      <c r="B564" s="74">
        <v>11040</v>
      </c>
      <c r="C564" s="74">
        <v>5</v>
      </c>
      <c r="D564" s="74">
        <v>5</v>
      </c>
      <c r="E564" s="75" t="s">
        <v>637</v>
      </c>
      <c r="F564" s="75" t="s">
        <v>165</v>
      </c>
      <c r="G564" s="68" t="str">
        <f t="shared" si="8"/>
        <v>110405</v>
      </c>
    </row>
    <row r="565" spans="1:7" x14ac:dyDescent="0.25">
      <c r="A565" s="43">
        <v>11040</v>
      </c>
      <c r="B565" s="74">
        <v>11040</v>
      </c>
      <c r="C565" s="74">
        <v>6</v>
      </c>
      <c r="D565" s="74">
        <v>6</v>
      </c>
      <c r="E565" s="75" t="s">
        <v>637</v>
      </c>
      <c r="F565" s="75" t="s">
        <v>640</v>
      </c>
      <c r="G565" s="68" t="str">
        <f t="shared" si="8"/>
        <v>110406</v>
      </c>
    </row>
    <row r="566" spans="1:7" x14ac:dyDescent="0.25">
      <c r="A566" s="43">
        <v>11040</v>
      </c>
      <c r="B566" s="74">
        <v>11040</v>
      </c>
      <c r="C566" s="74">
        <v>7</v>
      </c>
      <c r="D566" s="74">
        <v>7</v>
      </c>
      <c r="E566" s="75" t="s">
        <v>637</v>
      </c>
      <c r="F566" s="75" t="s">
        <v>185</v>
      </c>
      <c r="G566" s="68" t="str">
        <f t="shared" si="8"/>
        <v>110407</v>
      </c>
    </row>
    <row r="567" spans="1:7" x14ac:dyDescent="0.25">
      <c r="A567" s="43">
        <v>11040</v>
      </c>
      <c r="B567" s="74">
        <v>11040</v>
      </c>
      <c r="C567" s="74">
        <v>8</v>
      </c>
      <c r="D567" s="74">
        <v>8</v>
      </c>
      <c r="E567" s="75" t="s">
        <v>637</v>
      </c>
      <c r="F567" s="75" t="s">
        <v>178</v>
      </c>
      <c r="G567" s="68" t="str">
        <f t="shared" si="8"/>
        <v>110408</v>
      </c>
    </row>
    <row r="568" spans="1:7" x14ac:dyDescent="0.25">
      <c r="A568" s="43">
        <v>11040</v>
      </c>
      <c r="B568" s="74">
        <v>11040</v>
      </c>
      <c r="C568" s="74">
        <v>9</v>
      </c>
      <c r="D568" s="74">
        <v>9</v>
      </c>
      <c r="E568" s="75" t="s">
        <v>637</v>
      </c>
      <c r="F568" s="75" t="s">
        <v>600</v>
      </c>
      <c r="G568" s="68" t="str">
        <f t="shared" si="8"/>
        <v>110409</v>
      </c>
    </row>
    <row r="569" spans="1:7" x14ac:dyDescent="0.25">
      <c r="A569" s="43">
        <v>11040</v>
      </c>
      <c r="B569" s="74">
        <v>11040</v>
      </c>
      <c r="C569" s="74">
        <v>13</v>
      </c>
      <c r="D569" s="74">
        <v>13</v>
      </c>
      <c r="E569" s="75" t="s">
        <v>637</v>
      </c>
      <c r="F569" s="75" t="s">
        <v>641</v>
      </c>
      <c r="G569" s="68" t="str">
        <f t="shared" si="8"/>
        <v>1104013</v>
      </c>
    </row>
    <row r="570" spans="1:7" x14ac:dyDescent="0.25">
      <c r="A570" s="43">
        <v>11040</v>
      </c>
      <c r="B570" s="74">
        <v>11040</v>
      </c>
      <c r="C570" s="74">
        <v>14</v>
      </c>
      <c r="D570" s="74">
        <v>14</v>
      </c>
      <c r="E570" s="75" t="s">
        <v>637</v>
      </c>
      <c r="F570" s="75" t="s">
        <v>642</v>
      </c>
      <c r="G570" s="68" t="str">
        <f t="shared" si="8"/>
        <v>1104014</v>
      </c>
    </row>
    <row r="571" spans="1:7" x14ac:dyDescent="0.25">
      <c r="A571" s="43">
        <v>11040</v>
      </c>
      <c r="B571" s="74">
        <v>11040</v>
      </c>
      <c r="C571" s="74">
        <v>15</v>
      </c>
      <c r="D571" s="74">
        <v>15</v>
      </c>
      <c r="E571" s="75" t="s">
        <v>637</v>
      </c>
      <c r="F571" s="75" t="s">
        <v>151</v>
      </c>
      <c r="G571" s="68" t="str">
        <f t="shared" si="8"/>
        <v>1104015</v>
      </c>
    </row>
    <row r="572" spans="1:7" x14ac:dyDescent="0.25">
      <c r="A572" s="43">
        <v>11040</v>
      </c>
      <c r="B572" s="74">
        <v>11040</v>
      </c>
      <c r="C572" s="74">
        <v>17</v>
      </c>
      <c r="D572" s="74">
        <v>17</v>
      </c>
      <c r="E572" s="75" t="s">
        <v>637</v>
      </c>
      <c r="F572" s="75" t="s">
        <v>643</v>
      </c>
      <c r="G572" s="68" t="str">
        <f t="shared" si="8"/>
        <v>1104017</v>
      </c>
    </row>
    <row r="573" spans="1:7" x14ac:dyDescent="0.25">
      <c r="A573" s="43">
        <v>11040</v>
      </c>
      <c r="B573" s="74">
        <v>11040</v>
      </c>
      <c r="C573" s="74">
        <v>19</v>
      </c>
      <c r="D573" s="74">
        <v>19</v>
      </c>
      <c r="E573" s="75" t="s">
        <v>637</v>
      </c>
      <c r="F573" s="75" t="s">
        <v>644</v>
      </c>
      <c r="G573" s="68" t="str">
        <f t="shared" si="8"/>
        <v>1104019</v>
      </c>
    </row>
    <row r="574" spans="1:7" x14ac:dyDescent="0.25">
      <c r="A574" s="43">
        <v>11040</v>
      </c>
      <c r="B574" s="74">
        <v>11040</v>
      </c>
      <c r="C574" s="74">
        <v>20</v>
      </c>
      <c r="D574" s="74">
        <v>20</v>
      </c>
      <c r="E574" s="75" t="s">
        <v>637</v>
      </c>
      <c r="F574" s="75" t="s">
        <v>204</v>
      </c>
      <c r="G574" s="68" t="str">
        <f t="shared" si="8"/>
        <v>1104020</v>
      </c>
    </row>
    <row r="575" spans="1:7" x14ac:dyDescent="0.25">
      <c r="A575" s="43">
        <v>11040</v>
      </c>
      <c r="B575" s="74">
        <v>11040</v>
      </c>
      <c r="C575" s="74">
        <v>21</v>
      </c>
      <c r="D575" s="74">
        <v>21</v>
      </c>
      <c r="E575" s="75" t="s">
        <v>637</v>
      </c>
      <c r="F575" s="75" t="s">
        <v>645</v>
      </c>
      <c r="G575" s="68" t="str">
        <f t="shared" si="8"/>
        <v>1104021</v>
      </c>
    </row>
    <row r="576" spans="1:7" x14ac:dyDescent="0.25">
      <c r="A576" s="43">
        <v>11040</v>
      </c>
      <c r="B576" s="74">
        <v>11040</v>
      </c>
      <c r="C576" s="74">
        <v>22</v>
      </c>
      <c r="D576" s="74">
        <v>22</v>
      </c>
      <c r="E576" s="75" t="s">
        <v>637</v>
      </c>
      <c r="F576" s="75" t="s">
        <v>646</v>
      </c>
      <c r="G576" s="68" t="str">
        <f t="shared" si="8"/>
        <v>1104022</v>
      </c>
    </row>
    <row r="577" spans="1:7" x14ac:dyDescent="0.25">
      <c r="A577" s="43">
        <v>11040</v>
      </c>
      <c r="B577" s="74">
        <v>11040</v>
      </c>
      <c r="C577" s="74">
        <v>23</v>
      </c>
      <c r="D577" s="74">
        <v>23</v>
      </c>
      <c r="E577" s="75" t="s">
        <v>637</v>
      </c>
      <c r="F577" s="75" t="s">
        <v>647</v>
      </c>
      <c r="G577" s="68" t="str">
        <f t="shared" si="8"/>
        <v>1104023</v>
      </c>
    </row>
    <row r="578" spans="1:7" x14ac:dyDescent="0.25">
      <c r="A578" s="43">
        <v>11040</v>
      </c>
      <c r="B578" s="74">
        <v>11040</v>
      </c>
      <c r="C578" s="74">
        <v>24</v>
      </c>
      <c r="D578" s="74">
        <v>24</v>
      </c>
      <c r="E578" s="75" t="s">
        <v>637</v>
      </c>
      <c r="F578" s="75" t="s">
        <v>648</v>
      </c>
      <c r="G578" s="68" t="str">
        <f t="shared" si="8"/>
        <v>1104024</v>
      </c>
    </row>
    <row r="579" spans="1:7" x14ac:dyDescent="0.25">
      <c r="A579" s="43">
        <v>11040</v>
      </c>
      <c r="B579" s="74">
        <v>11040</v>
      </c>
      <c r="C579" s="74">
        <v>25</v>
      </c>
      <c r="D579" s="74">
        <v>25</v>
      </c>
      <c r="E579" s="75" t="s">
        <v>637</v>
      </c>
      <c r="F579" s="75" t="s">
        <v>200</v>
      </c>
      <c r="G579" s="68" t="str">
        <f t="shared" si="8"/>
        <v>1104025</v>
      </c>
    </row>
    <row r="580" spans="1:7" x14ac:dyDescent="0.25">
      <c r="A580" s="43">
        <v>11040</v>
      </c>
      <c r="B580" s="74">
        <v>11040</v>
      </c>
      <c r="C580" s="74">
        <v>26</v>
      </c>
      <c r="D580" s="74">
        <v>26</v>
      </c>
      <c r="E580" s="75" t="s">
        <v>637</v>
      </c>
      <c r="F580" s="75" t="s">
        <v>649</v>
      </c>
      <c r="G580" s="68" t="str">
        <f t="shared" si="8"/>
        <v>1104026</v>
      </c>
    </row>
    <row r="581" spans="1:7" x14ac:dyDescent="0.25">
      <c r="A581" s="43">
        <v>11040</v>
      </c>
      <c r="B581" s="74">
        <v>11040</v>
      </c>
      <c r="C581" s="74">
        <v>27</v>
      </c>
      <c r="D581" s="74">
        <v>27</v>
      </c>
      <c r="E581" s="75" t="s">
        <v>637</v>
      </c>
      <c r="F581" s="75" t="s">
        <v>650</v>
      </c>
      <c r="G581" s="68" t="str">
        <f t="shared" si="8"/>
        <v>1104027</v>
      </c>
    </row>
    <row r="582" spans="1:7" x14ac:dyDescent="0.25">
      <c r="A582" s="43">
        <v>11040</v>
      </c>
      <c r="B582" s="74">
        <v>11040</v>
      </c>
      <c r="C582" s="74">
        <v>28</v>
      </c>
      <c r="D582" s="74">
        <v>28</v>
      </c>
      <c r="E582" s="75" t="s">
        <v>637</v>
      </c>
      <c r="F582" s="75" t="s">
        <v>651</v>
      </c>
      <c r="G582" s="68" t="str">
        <f t="shared" si="8"/>
        <v>1104028</v>
      </c>
    </row>
    <row r="583" spans="1:7" x14ac:dyDescent="0.25">
      <c r="A583" s="43">
        <v>11040</v>
      </c>
      <c r="B583" s="74">
        <v>11040</v>
      </c>
      <c r="C583" s="74">
        <v>29</v>
      </c>
      <c r="D583" s="74">
        <v>29</v>
      </c>
      <c r="E583" s="75" t="s">
        <v>637</v>
      </c>
      <c r="F583" s="75" t="s">
        <v>652</v>
      </c>
      <c r="G583" s="68" t="str">
        <f t="shared" si="8"/>
        <v>1104029</v>
      </c>
    </row>
    <row r="584" spans="1:7" x14ac:dyDescent="0.25">
      <c r="A584" s="43">
        <v>11040</v>
      </c>
      <c r="B584" s="74">
        <v>11040</v>
      </c>
      <c r="C584" s="74">
        <v>31</v>
      </c>
      <c r="D584" s="74">
        <v>31</v>
      </c>
      <c r="E584" s="75" t="s">
        <v>637</v>
      </c>
      <c r="F584" s="75" t="s">
        <v>653</v>
      </c>
      <c r="G584" s="68" t="str">
        <f t="shared" si="8"/>
        <v>1104031</v>
      </c>
    </row>
    <row r="585" spans="1:7" x14ac:dyDescent="0.25">
      <c r="A585" s="43">
        <v>11040</v>
      </c>
      <c r="B585" s="74">
        <v>11040</v>
      </c>
      <c r="C585" s="74">
        <v>34</v>
      </c>
      <c r="D585" s="74">
        <v>34</v>
      </c>
      <c r="E585" s="75" t="s">
        <v>637</v>
      </c>
      <c r="F585" s="75" t="s">
        <v>148</v>
      </c>
      <c r="G585" s="68" t="str">
        <f t="shared" si="8"/>
        <v>1104034</v>
      </c>
    </row>
    <row r="586" spans="1:7" x14ac:dyDescent="0.25">
      <c r="A586" s="43">
        <v>11040</v>
      </c>
      <c r="B586" s="74">
        <v>11040</v>
      </c>
      <c r="C586" s="74">
        <v>35</v>
      </c>
      <c r="D586" s="74">
        <v>35</v>
      </c>
      <c r="E586" s="75" t="s">
        <v>637</v>
      </c>
      <c r="F586" s="75" t="s">
        <v>654</v>
      </c>
      <c r="G586" s="68" t="str">
        <f t="shared" si="8"/>
        <v>1104035</v>
      </c>
    </row>
    <row r="587" spans="1:7" x14ac:dyDescent="0.25">
      <c r="A587" s="43">
        <v>11040</v>
      </c>
      <c r="B587" s="74">
        <v>11040</v>
      </c>
      <c r="C587" s="74">
        <v>36</v>
      </c>
      <c r="D587" s="74">
        <v>36</v>
      </c>
      <c r="E587" s="75" t="s">
        <v>637</v>
      </c>
      <c r="F587" s="75" t="s">
        <v>655</v>
      </c>
      <c r="G587" s="68" t="str">
        <f t="shared" ref="G587:G637" si="9">A587&amp;""&amp;C587</f>
        <v>1104036</v>
      </c>
    </row>
    <row r="588" spans="1:7" x14ac:dyDescent="0.25">
      <c r="A588" s="43">
        <v>11040</v>
      </c>
      <c r="B588" s="74">
        <v>11040</v>
      </c>
      <c r="C588" s="74">
        <v>37</v>
      </c>
      <c r="D588" s="74">
        <v>37</v>
      </c>
      <c r="E588" s="75" t="s">
        <v>637</v>
      </c>
      <c r="F588" s="75" t="s">
        <v>656</v>
      </c>
      <c r="G588" s="68" t="str">
        <f t="shared" si="9"/>
        <v>1104037</v>
      </c>
    </row>
    <row r="589" spans="1:7" x14ac:dyDescent="0.25">
      <c r="A589" s="43">
        <v>11040</v>
      </c>
      <c r="B589" s="74">
        <v>11040</v>
      </c>
      <c r="C589" s="74">
        <v>38</v>
      </c>
      <c r="D589" s="74">
        <v>38</v>
      </c>
      <c r="E589" s="75" t="s">
        <v>637</v>
      </c>
      <c r="F589" s="75" t="s">
        <v>599</v>
      </c>
      <c r="G589" s="68" t="str">
        <f t="shared" si="9"/>
        <v>1104038</v>
      </c>
    </row>
    <row r="590" spans="1:7" x14ac:dyDescent="0.25">
      <c r="A590" s="43">
        <v>11040</v>
      </c>
      <c r="B590" s="74">
        <v>11040</v>
      </c>
      <c r="C590" s="74">
        <v>39</v>
      </c>
      <c r="D590" s="74">
        <v>39</v>
      </c>
      <c r="E590" s="75" t="s">
        <v>637</v>
      </c>
      <c r="F590" s="75" t="s">
        <v>657</v>
      </c>
      <c r="G590" s="68" t="str">
        <f t="shared" si="9"/>
        <v>1104039</v>
      </c>
    </row>
    <row r="591" spans="1:7" x14ac:dyDescent="0.25">
      <c r="A591" s="43">
        <v>11040</v>
      </c>
      <c r="B591" s="74">
        <v>11040</v>
      </c>
      <c r="C591" s="74">
        <v>40</v>
      </c>
      <c r="D591" s="74">
        <v>40</v>
      </c>
      <c r="E591" s="75" t="s">
        <v>637</v>
      </c>
      <c r="F591" s="75" t="s">
        <v>658</v>
      </c>
      <c r="G591" s="68" t="str">
        <f t="shared" si="9"/>
        <v>1104040</v>
      </c>
    </row>
    <row r="592" spans="1:7" x14ac:dyDescent="0.25">
      <c r="A592" s="43">
        <v>11040</v>
      </c>
      <c r="B592" s="74">
        <v>11040</v>
      </c>
      <c r="C592" s="74">
        <v>41</v>
      </c>
      <c r="D592" s="74">
        <v>41</v>
      </c>
      <c r="E592" s="75" t="s">
        <v>637</v>
      </c>
      <c r="F592" s="75" t="s">
        <v>659</v>
      </c>
      <c r="G592" s="68" t="str">
        <f t="shared" si="9"/>
        <v>1104041</v>
      </c>
    </row>
    <row r="593" spans="1:7" x14ac:dyDescent="0.25">
      <c r="A593" s="43">
        <v>11040</v>
      </c>
      <c r="B593" s="74">
        <v>11040</v>
      </c>
      <c r="C593" s="74">
        <v>42</v>
      </c>
      <c r="D593" s="74">
        <v>42</v>
      </c>
      <c r="E593" s="75" t="s">
        <v>637</v>
      </c>
      <c r="F593" s="75" t="s">
        <v>660</v>
      </c>
      <c r="G593" s="68" t="str">
        <f t="shared" si="9"/>
        <v>1104042</v>
      </c>
    </row>
    <row r="594" spans="1:7" x14ac:dyDescent="0.25">
      <c r="A594" s="43">
        <v>11040</v>
      </c>
      <c r="B594" s="74">
        <v>11040</v>
      </c>
      <c r="C594" s="74">
        <v>43</v>
      </c>
      <c r="D594" s="74">
        <v>43</v>
      </c>
      <c r="E594" s="75" t="s">
        <v>637</v>
      </c>
      <c r="F594" s="75" t="s">
        <v>661</v>
      </c>
      <c r="G594" s="68" t="str">
        <f t="shared" si="9"/>
        <v>1104043</v>
      </c>
    </row>
    <row r="595" spans="1:7" x14ac:dyDescent="0.25">
      <c r="A595" s="43">
        <v>11040</v>
      </c>
      <c r="B595" s="74">
        <v>11040</v>
      </c>
      <c r="C595" s="74">
        <v>44</v>
      </c>
      <c r="D595" s="74">
        <v>44</v>
      </c>
      <c r="E595" s="75" t="s">
        <v>637</v>
      </c>
      <c r="F595" s="75" t="s">
        <v>662</v>
      </c>
      <c r="G595" s="68" t="str">
        <f t="shared" si="9"/>
        <v>1104044</v>
      </c>
    </row>
    <row r="596" spans="1:7" x14ac:dyDescent="0.25">
      <c r="A596" s="43">
        <v>11040</v>
      </c>
      <c r="B596" s="74">
        <v>11040</v>
      </c>
      <c r="C596" s="74">
        <v>45</v>
      </c>
      <c r="D596" s="74">
        <v>45</v>
      </c>
      <c r="E596" s="75" t="s">
        <v>637</v>
      </c>
      <c r="F596" s="75" t="s">
        <v>663</v>
      </c>
      <c r="G596" s="68" t="str">
        <f t="shared" si="9"/>
        <v>1104045</v>
      </c>
    </row>
    <row r="597" spans="1:7" x14ac:dyDescent="0.25">
      <c r="A597" s="43">
        <v>11040</v>
      </c>
      <c r="B597" s="74">
        <v>11040</v>
      </c>
      <c r="C597" s="74">
        <v>46</v>
      </c>
      <c r="D597" s="74">
        <v>46</v>
      </c>
      <c r="E597" s="75" t="s">
        <v>637</v>
      </c>
      <c r="F597" s="75" t="s">
        <v>664</v>
      </c>
      <c r="G597" s="68" t="str">
        <f t="shared" si="9"/>
        <v>1104046</v>
      </c>
    </row>
    <row r="598" spans="1:7" x14ac:dyDescent="0.25">
      <c r="A598" s="43">
        <v>11185</v>
      </c>
      <c r="B598" s="74">
        <v>11185</v>
      </c>
      <c r="C598" s="74">
        <v>1</v>
      </c>
      <c r="D598" s="74">
        <v>1</v>
      </c>
      <c r="E598" s="75" t="s">
        <v>665</v>
      </c>
      <c r="F598" s="75" t="s">
        <v>666</v>
      </c>
      <c r="G598" s="68" t="str">
        <f t="shared" si="9"/>
        <v>111851</v>
      </c>
    </row>
    <row r="599" spans="1:7" x14ac:dyDescent="0.25">
      <c r="A599" s="43">
        <v>11185</v>
      </c>
      <c r="B599" s="74">
        <v>11185</v>
      </c>
      <c r="C599" s="74">
        <v>2</v>
      </c>
      <c r="D599" s="74">
        <v>2</v>
      </c>
      <c r="E599" s="75" t="s">
        <v>665</v>
      </c>
      <c r="F599" s="75" t="s">
        <v>667</v>
      </c>
      <c r="G599" s="68" t="str">
        <f t="shared" si="9"/>
        <v>111852</v>
      </c>
    </row>
    <row r="600" spans="1:7" x14ac:dyDescent="0.25">
      <c r="A600" s="43">
        <v>11185</v>
      </c>
      <c r="B600" s="74">
        <v>11185</v>
      </c>
      <c r="C600" s="74">
        <v>3</v>
      </c>
      <c r="D600" s="74">
        <v>3</v>
      </c>
      <c r="E600" s="75" t="s">
        <v>665</v>
      </c>
      <c r="F600" s="75" t="s">
        <v>668</v>
      </c>
      <c r="G600" s="68" t="str">
        <f t="shared" si="9"/>
        <v>111853</v>
      </c>
    </row>
    <row r="601" spans="1:7" x14ac:dyDescent="0.25">
      <c r="A601" s="43">
        <v>11185</v>
      </c>
      <c r="B601" s="74">
        <v>11185</v>
      </c>
      <c r="C601" s="74">
        <v>4</v>
      </c>
      <c r="D601" s="74">
        <v>4</v>
      </c>
      <c r="E601" s="75" t="s">
        <v>665</v>
      </c>
      <c r="F601" s="75" t="s">
        <v>669</v>
      </c>
      <c r="G601" s="68" t="str">
        <f t="shared" si="9"/>
        <v>111854</v>
      </c>
    </row>
    <row r="602" spans="1:7" x14ac:dyDescent="0.25">
      <c r="A602" s="43">
        <v>11185</v>
      </c>
      <c r="B602" s="74">
        <v>11185</v>
      </c>
      <c r="C602" s="74">
        <v>5</v>
      </c>
      <c r="D602" s="74">
        <v>5</v>
      </c>
      <c r="E602" s="75" t="s">
        <v>665</v>
      </c>
      <c r="F602" s="75" t="s">
        <v>670</v>
      </c>
      <c r="G602" s="68" t="str">
        <f t="shared" si="9"/>
        <v>111855</v>
      </c>
    </row>
    <row r="603" spans="1:7" x14ac:dyDescent="0.25">
      <c r="A603" s="43">
        <v>11185</v>
      </c>
      <c r="B603" s="74">
        <v>11185</v>
      </c>
      <c r="C603" s="74">
        <v>6</v>
      </c>
      <c r="D603" s="74">
        <v>6</v>
      </c>
      <c r="E603" s="75" t="s">
        <v>665</v>
      </c>
      <c r="F603" s="75" t="s">
        <v>671</v>
      </c>
      <c r="G603" s="68" t="str">
        <f t="shared" si="9"/>
        <v>111856</v>
      </c>
    </row>
    <row r="604" spans="1:7" x14ac:dyDescent="0.25">
      <c r="A604" s="43">
        <v>11188</v>
      </c>
      <c r="B604" s="74">
        <v>11188</v>
      </c>
      <c r="C604" s="74">
        <v>1</v>
      </c>
      <c r="D604" s="74">
        <v>1</v>
      </c>
      <c r="E604" s="75" t="s">
        <v>672</v>
      </c>
      <c r="F604" s="75" t="s">
        <v>669</v>
      </c>
      <c r="G604" s="68" t="str">
        <f t="shared" si="9"/>
        <v>111881</v>
      </c>
    </row>
    <row r="605" spans="1:7" x14ac:dyDescent="0.25">
      <c r="A605" s="43">
        <v>11188</v>
      </c>
      <c r="B605" s="74">
        <v>11188</v>
      </c>
      <c r="C605" s="74">
        <v>2</v>
      </c>
      <c r="D605" s="74">
        <v>2</v>
      </c>
      <c r="E605" s="75" t="s">
        <v>672</v>
      </c>
      <c r="F605" s="75" t="s">
        <v>670</v>
      </c>
      <c r="G605" s="68" t="str">
        <f t="shared" si="9"/>
        <v>111882</v>
      </c>
    </row>
    <row r="606" spans="1:7" x14ac:dyDescent="0.25">
      <c r="A606" s="43">
        <v>11188</v>
      </c>
      <c r="B606" s="74">
        <v>11188</v>
      </c>
      <c r="C606" s="74">
        <v>3</v>
      </c>
      <c r="D606" s="74">
        <v>3</v>
      </c>
      <c r="E606" s="75" t="s">
        <v>672</v>
      </c>
      <c r="F606" s="75" t="s">
        <v>671</v>
      </c>
      <c r="G606" s="68" t="str">
        <f t="shared" si="9"/>
        <v>111883</v>
      </c>
    </row>
    <row r="607" spans="1:7" x14ac:dyDescent="0.25">
      <c r="A607" s="43">
        <v>11188</v>
      </c>
      <c r="B607" s="74">
        <v>11188</v>
      </c>
      <c r="C607" s="74">
        <v>4</v>
      </c>
      <c r="D607" s="74">
        <v>4</v>
      </c>
      <c r="E607" s="75" t="s">
        <v>672</v>
      </c>
      <c r="F607" s="75" t="s">
        <v>673</v>
      </c>
      <c r="G607" s="68" t="str">
        <f t="shared" si="9"/>
        <v>111884</v>
      </c>
    </row>
    <row r="608" spans="1:7" x14ac:dyDescent="0.25">
      <c r="A608" s="43">
        <v>11188</v>
      </c>
      <c r="B608" s="74">
        <v>11188</v>
      </c>
      <c r="C608" s="74">
        <v>5</v>
      </c>
      <c r="D608" s="74">
        <v>5</v>
      </c>
      <c r="E608" s="75" t="s">
        <v>672</v>
      </c>
      <c r="F608" s="75" t="s">
        <v>674</v>
      </c>
      <c r="G608" s="68" t="str">
        <f t="shared" si="9"/>
        <v>111885</v>
      </c>
    </row>
    <row r="609" spans="1:7" x14ac:dyDescent="0.25">
      <c r="A609" s="43">
        <v>11188</v>
      </c>
      <c r="B609" s="74">
        <v>11188</v>
      </c>
      <c r="C609" s="74">
        <v>6</v>
      </c>
      <c r="D609" s="74">
        <v>6</v>
      </c>
      <c r="E609" s="75" t="s">
        <v>672</v>
      </c>
      <c r="F609" s="75" t="s">
        <v>675</v>
      </c>
      <c r="G609" s="68" t="str">
        <f t="shared" si="9"/>
        <v>111886</v>
      </c>
    </row>
    <row r="610" spans="1:7" x14ac:dyDescent="0.25">
      <c r="A610" s="43">
        <v>11188</v>
      </c>
      <c r="B610" s="74">
        <v>11188</v>
      </c>
      <c r="C610" s="74">
        <v>7</v>
      </c>
      <c r="D610" s="74">
        <v>7</v>
      </c>
      <c r="E610" s="75" t="s">
        <v>672</v>
      </c>
      <c r="F610" s="75" t="s">
        <v>676</v>
      </c>
      <c r="G610" s="68" t="str">
        <f t="shared" si="9"/>
        <v>111887</v>
      </c>
    </row>
    <row r="611" spans="1:7" x14ac:dyDescent="0.25">
      <c r="A611" s="43">
        <v>11188</v>
      </c>
      <c r="B611" s="74">
        <v>11188</v>
      </c>
      <c r="C611" s="74">
        <v>8</v>
      </c>
      <c r="D611" s="74">
        <v>8</v>
      </c>
      <c r="E611" s="75" t="s">
        <v>672</v>
      </c>
      <c r="F611" s="75" t="s">
        <v>677</v>
      </c>
      <c r="G611" s="68" t="str">
        <f t="shared" si="9"/>
        <v>111888</v>
      </c>
    </row>
    <row r="612" spans="1:7" x14ac:dyDescent="0.25">
      <c r="A612" s="43"/>
      <c r="B612" s="74"/>
      <c r="C612" s="74"/>
      <c r="D612" s="74"/>
      <c r="E612" s="75"/>
      <c r="F612" s="75"/>
      <c r="G612" s="68" t="str">
        <f t="shared" si="9"/>
        <v/>
      </c>
    </row>
    <row r="613" spans="1:7" x14ac:dyDescent="0.25">
      <c r="A613" s="42" t="s">
        <v>678</v>
      </c>
      <c r="B613" s="71" t="s">
        <v>678</v>
      </c>
      <c r="C613" s="76"/>
      <c r="D613" s="76"/>
      <c r="E613" s="76"/>
      <c r="F613" s="76"/>
      <c r="G613" s="68" t="str">
        <f t="shared" si="9"/>
        <v>V</v>
      </c>
    </row>
    <row r="614" spans="1:7" x14ac:dyDescent="0.25">
      <c r="A614" s="43">
        <v>11106</v>
      </c>
      <c r="B614" s="74">
        <v>11106</v>
      </c>
      <c r="C614" s="74">
        <v>1</v>
      </c>
      <c r="D614" s="74">
        <v>1</v>
      </c>
      <c r="E614" s="75" t="s">
        <v>679</v>
      </c>
      <c r="F614" s="75" t="s">
        <v>680</v>
      </c>
      <c r="G614" s="68" t="str">
        <f t="shared" si="9"/>
        <v>111061</v>
      </c>
    </row>
    <row r="615" spans="1:7" x14ac:dyDescent="0.25">
      <c r="A615" s="43">
        <v>11106</v>
      </c>
      <c r="B615" s="74">
        <v>11106</v>
      </c>
      <c r="C615" s="74">
        <v>2</v>
      </c>
      <c r="D615" s="74">
        <v>2</v>
      </c>
      <c r="E615" s="75" t="s">
        <v>679</v>
      </c>
      <c r="F615" s="75" t="s">
        <v>681</v>
      </c>
      <c r="G615" s="68" t="str">
        <f t="shared" si="9"/>
        <v>111062</v>
      </c>
    </row>
    <row r="616" spans="1:7" x14ac:dyDescent="0.25">
      <c r="A616" s="43">
        <v>11106</v>
      </c>
      <c r="B616" s="74">
        <v>11106</v>
      </c>
      <c r="C616" s="74">
        <v>3</v>
      </c>
      <c r="D616" s="74">
        <v>3</v>
      </c>
      <c r="E616" s="75" t="s">
        <v>679</v>
      </c>
      <c r="F616" s="75" t="s">
        <v>682</v>
      </c>
      <c r="G616" s="68" t="str">
        <f t="shared" si="9"/>
        <v>111063</v>
      </c>
    </row>
    <row r="617" spans="1:7" x14ac:dyDescent="0.25">
      <c r="A617" s="43">
        <v>11106</v>
      </c>
      <c r="B617" s="74">
        <v>11106</v>
      </c>
      <c r="C617" s="74">
        <v>4</v>
      </c>
      <c r="D617" s="74">
        <v>4</v>
      </c>
      <c r="E617" s="75" t="s">
        <v>679</v>
      </c>
      <c r="F617" s="75" t="s">
        <v>683</v>
      </c>
      <c r="G617" s="68" t="str">
        <f t="shared" si="9"/>
        <v>111064</v>
      </c>
    </row>
    <row r="618" spans="1:7" x14ac:dyDescent="0.25">
      <c r="A618" s="44"/>
      <c r="B618" s="76"/>
      <c r="C618" s="76"/>
      <c r="D618" s="76"/>
      <c r="E618" s="76"/>
      <c r="F618" s="79"/>
      <c r="G618" s="68" t="str">
        <f t="shared" si="9"/>
        <v/>
      </c>
    </row>
    <row r="619" spans="1:7" x14ac:dyDescent="0.25">
      <c r="A619" s="42" t="s">
        <v>684</v>
      </c>
      <c r="B619" s="71" t="s">
        <v>684</v>
      </c>
      <c r="C619" s="76"/>
      <c r="D619" s="76"/>
      <c r="E619" s="76"/>
      <c r="F619" s="76"/>
      <c r="G619" s="68" t="str">
        <f t="shared" si="9"/>
        <v>W</v>
      </c>
    </row>
    <row r="620" spans="1:7" x14ac:dyDescent="0.25">
      <c r="A620" s="43">
        <v>11177</v>
      </c>
      <c r="B620" s="74">
        <v>11177</v>
      </c>
      <c r="C620" s="74">
        <v>1</v>
      </c>
      <c r="D620" s="74">
        <v>1</v>
      </c>
      <c r="E620" s="75" t="s">
        <v>685</v>
      </c>
      <c r="F620" s="75" t="s">
        <v>686</v>
      </c>
      <c r="G620" s="68" t="str">
        <f t="shared" si="9"/>
        <v>111771</v>
      </c>
    </row>
    <row r="621" spans="1:7" x14ac:dyDescent="0.25">
      <c r="A621" s="43">
        <v>11177</v>
      </c>
      <c r="B621" s="74">
        <v>11177</v>
      </c>
      <c r="C621" s="74">
        <v>2</v>
      </c>
      <c r="D621" s="74">
        <v>2</v>
      </c>
      <c r="E621" s="75" t="s">
        <v>685</v>
      </c>
      <c r="F621" s="75" t="s">
        <v>687</v>
      </c>
      <c r="G621" s="68" t="str">
        <f t="shared" si="9"/>
        <v>111772</v>
      </c>
    </row>
    <row r="622" spans="1:7" x14ac:dyDescent="0.25">
      <c r="A622" s="43">
        <v>11177</v>
      </c>
      <c r="B622" s="74">
        <v>11177</v>
      </c>
      <c r="C622" s="74">
        <v>3</v>
      </c>
      <c r="D622" s="74">
        <v>3</v>
      </c>
      <c r="E622" s="75" t="s">
        <v>685</v>
      </c>
      <c r="F622" s="75" t="s">
        <v>688</v>
      </c>
      <c r="G622" s="68" t="str">
        <f t="shared" si="9"/>
        <v>111773</v>
      </c>
    </row>
    <row r="623" spans="1:7" x14ac:dyDescent="0.25">
      <c r="A623" s="43">
        <v>11177</v>
      </c>
      <c r="B623" s="74">
        <v>11177</v>
      </c>
      <c r="C623" s="74">
        <v>4</v>
      </c>
      <c r="D623" s="74">
        <v>4</v>
      </c>
      <c r="E623" s="75" t="s">
        <v>685</v>
      </c>
      <c r="F623" s="75" t="s">
        <v>689</v>
      </c>
      <c r="G623" s="68" t="str">
        <f t="shared" si="9"/>
        <v>111774</v>
      </c>
    </row>
    <row r="624" spans="1:7" x14ac:dyDescent="0.25">
      <c r="A624" s="43">
        <v>11177</v>
      </c>
      <c r="B624" s="74">
        <v>11177</v>
      </c>
      <c r="C624" s="74">
        <v>5</v>
      </c>
      <c r="D624" s="74">
        <v>5</v>
      </c>
      <c r="E624" s="75" t="s">
        <v>685</v>
      </c>
      <c r="F624" s="75" t="s">
        <v>690</v>
      </c>
      <c r="G624" s="68" t="str">
        <f t="shared" si="9"/>
        <v>111775</v>
      </c>
    </row>
    <row r="625" spans="1:7" x14ac:dyDescent="0.25">
      <c r="A625" s="43">
        <v>11177</v>
      </c>
      <c r="B625" s="74">
        <v>11177</v>
      </c>
      <c r="C625" s="74">
        <v>6</v>
      </c>
      <c r="D625" s="74">
        <v>6</v>
      </c>
      <c r="E625" s="75" t="s">
        <v>685</v>
      </c>
      <c r="F625" s="75" t="s">
        <v>691</v>
      </c>
      <c r="G625" s="68" t="str">
        <f t="shared" si="9"/>
        <v>111776</v>
      </c>
    </row>
    <row r="626" spans="1:7" x14ac:dyDescent="0.25">
      <c r="A626" s="43">
        <v>11177</v>
      </c>
      <c r="B626" s="74">
        <v>11177</v>
      </c>
      <c r="C626" s="74">
        <v>7</v>
      </c>
      <c r="D626" s="74">
        <v>7</v>
      </c>
      <c r="E626" s="75" t="s">
        <v>685</v>
      </c>
      <c r="F626" s="75" t="s">
        <v>692</v>
      </c>
      <c r="G626" s="68" t="str">
        <f t="shared" si="9"/>
        <v>111777</v>
      </c>
    </row>
    <row r="627" spans="1:7" x14ac:dyDescent="0.25">
      <c r="A627" s="43">
        <v>11177</v>
      </c>
      <c r="B627" s="74">
        <v>11177</v>
      </c>
      <c r="C627" s="74">
        <v>8</v>
      </c>
      <c r="D627" s="74">
        <v>8</v>
      </c>
      <c r="E627" s="75" t="s">
        <v>685</v>
      </c>
      <c r="F627" s="75" t="s">
        <v>693</v>
      </c>
      <c r="G627" s="68" t="str">
        <f t="shared" si="9"/>
        <v>111778</v>
      </c>
    </row>
    <row r="628" spans="1:7" x14ac:dyDescent="0.25">
      <c r="A628" s="43">
        <v>11177</v>
      </c>
      <c r="B628" s="74">
        <v>11177</v>
      </c>
      <c r="C628" s="74">
        <v>9</v>
      </c>
      <c r="D628" s="74">
        <v>9</v>
      </c>
      <c r="E628" s="75" t="s">
        <v>685</v>
      </c>
      <c r="F628" s="75" t="s">
        <v>694</v>
      </c>
      <c r="G628" s="68" t="str">
        <f t="shared" si="9"/>
        <v>111779</v>
      </c>
    </row>
    <row r="629" spans="1:7" x14ac:dyDescent="0.25">
      <c r="A629" s="43">
        <v>11177</v>
      </c>
      <c r="B629" s="74">
        <v>11177</v>
      </c>
      <c r="C629" s="74">
        <v>10</v>
      </c>
      <c r="D629" s="74">
        <v>10</v>
      </c>
      <c r="E629" s="75" t="s">
        <v>685</v>
      </c>
      <c r="F629" s="75" t="s">
        <v>695</v>
      </c>
      <c r="G629" s="68" t="str">
        <f t="shared" si="9"/>
        <v>1117710</v>
      </c>
    </row>
    <row r="630" spans="1:7" x14ac:dyDescent="0.25">
      <c r="A630" s="43">
        <v>11177</v>
      </c>
      <c r="B630" s="74">
        <v>11177</v>
      </c>
      <c r="C630" s="74">
        <v>11</v>
      </c>
      <c r="D630" s="74">
        <v>11</v>
      </c>
      <c r="E630" s="75" t="s">
        <v>685</v>
      </c>
      <c r="F630" s="75" t="s">
        <v>696</v>
      </c>
      <c r="G630" s="68" t="str">
        <f t="shared" si="9"/>
        <v>1117711</v>
      </c>
    </row>
    <row r="631" spans="1:7" x14ac:dyDescent="0.25">
      <c r="A631" s="43">
        <v>11177</v>
      </c>
      <c r="B631" s="74">
        <v>11177</v>
      </c>
      <c r="C631" s="74">
        <v>12</v>
      </c>
      <c r="D631" s="74">
        <v>12</v>
      </c>
      <c r="E631" s="75" t="s">
        <v>685</v>
      </c>
      <c r="F631" s="75" t="s">
        <v>697</v>
      </c>
      <c r="G631" s="68" t="str">
        <f t="shared" si="9"/>
        <v>1117712</v>
      </c>
    </row>
    <row r="632" spans="1:7" x14ac:dyDescent="0.25">
      <c r="A632" s="43">
        <v>11177</v>
      </c>
      <c r="B632" s="74">
        <v>11177</v>
      </c>
      <c r="C632" s="74">
        <v>13</v>
      </c>
      <c r="D632" s="74">
        <v>13</v>
      </c>
      <c r="E632" s="75" t="s">
        <v>685</v>
      </c>
      <c r="F632" s="75" t="s">
        <v>698</v>
      </c>
      <c r="G632" s="68" t="str">
        <f t="shared" si="9"/>
        <v>1117713</v>
      </c>
    </row>
    <row r="633" spans="1:7" x14ac:dyDescent="0.25">
      <c r="A633" s="43">
        <v>11177</v>
      </c>
      <c r="B633" s="74">
        <v>11177</v>
      </c>
      <c r="C633" s="74">
        <v>14</v>
      </c>
      <c r="D633" s="74">
        <v>14</v>
      </c>
      <c r="E633" s="75" t="s">
        <v>685</v>
      </c>
      <c r="F633" s="75" t="s">
        <v>699</v>
      </c>
      <c r="G633" s="68" t="str">
        <f t="shared" si="9"/>
        <v>1117714</v>
      </c>
    </row>
    <row r="634" spans="1:7" x14ac:dyDescent="0.25">
      <c r="A634" s="43">
        <v>11177</v>
      </c>
      <c r="B634" s="74">
        <v>11177</v>
      </c>
      <c r="C634" s="74">
        <v>15</v>
      </c>
      <c r="D634" s="74">
        <v>15</v>
      </c>
      <c r="E634" s="75" t="s">
        <v>685</v>
      </c>
      <c r="F634" s="75" t="s">
        <v>700</v>
      </c>
      <c r="G634" s="68" t="str">
        <f t="shared" si="9"/>
        <v>1117715</v>
      </c>
    </row>
    <row r="635" spans="1:7" x14ac:dyDescent="0.25">
      <c r="A635" s="43">
        <v>11177</v>
      </c>
      <c r="B635" s="74">
        <v>11177</v>
      </c>
      <c r="C635" s="74">
        <v>16</v>
      </c>
      <c r="D635" s="74">
        <v>16</v>
      </c>
      <c r="E635" s="75" t="s">
        <v>685</v>
      </c>
      <c r="F635" s="75" t="s">
        <v>701</v>
      </c>
      <c r="G635" s="68" t="str">
        <f t="shared" si="9"/>
        <v>1117716</v>
      </c>
    </row>
    <row r="636" spans="1:7" x14ac:dyDescent="0.25">
      <c r="A636" s="43">
        <v>11177</v>
      </c>
      <c r="B636" s="74">
        <v>11177</v>
      </c>
      <c r="C636" s="74">
        <v>17</v>
      </c>
      <c r="D636" s="74">
        <v>17</v>
      </c>
      <c r="E636" s="75" t="s">
        <v>685</v>
      </c>
      <c r="F636" s="75" t="s">
        <v>536</v>
      </c>
      <c r="G636" s="68" t="str">
        <f t="shared" si="9"/>
        <v>1117717</v>
      </c>
    </row>
    <row r="637" spans="1:7" x14ac:dyDescent="0.25">
      <c r="B637" s="11"/>
      <c r="C637" s="11"/>
      <c r="D637" s="11"/>
      <c r="E637" s="11"/>
      <c r="F637" s="11"/>
      <c r="G637" s="68" t="str">
        <f t="shared" si="9"/>
        <v/>
      </c>
    </row>
  </sheetData>
  <mergeCells count="3">
    <mergeCell ref="B1:E1"/>
    <mergeCell ref="B3:F3"/>
    <mergeCell ref="B4:F4"/>
  </mergeCells>
  <hyperlinks>
    <hyperlink ref="B1" location="Indholdsfortegnelse!A1" display="Tilbage til indholdsfortegnelse"/>
    <hyperlink ref="B1:E1" location="Indhold!A1" display="Tilbage til indholdsfortegnelse"/>
  </hyperlinks>
  <pageMargins left="0.7" right="0.7" top="0.75" bottom="0.75" header="0.3" footer="0.3"/>
  <pageSetup paperSize="9" scale="86" orientation="portrait" r:id="rId1"/>
  <headerFooter>
    <oddHeader>&amp;C&amp;G</odd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598"/>
  <sheetViews>
    <sheetView workbookViewId="0">
      <pane xSplit="7" ySplit="1" topLeftCell="T2" activePane="bottomRight" state="frozen"/>
      <selection pane="topRight" activeCell="F1" sqref="F1"/>
      <selection pane="bottomLeft" activeCell="A2" sqref="A2"/>
      <selection pane="bottomRight"/>
    </sheetView>
  </sheetViews>
  <sheetFormatPr defaultRowHeight="15" x14ac:dyDescent="0.25"/>
  <cols>
    <col min="1" max="1" width="9.140625" style="62"/>
    <col min="2" max="2" width="14.85546875" style="68" bestFit="1" customWidth="1"/>
    <col min="3" max="3" width="14.85546875" style="68" customWidth="1"/>
    <col min="4" max="4" width="65.28515625" customWidth="1"/>
    <col min="5" max="5" width="8" bestFit="1" customWidth="1"/>
    <col min="6" max="6" width="6" bestFit="1" customWidth="1"/>
    <col min="7" max="7" width="5.7109375" bestFit="1" customWidth="1"/>
    <col min="8" max="8" width="14.7109375" bestFit="1" customWidth="1"/>
    <col min="9" max="10" width="13.7109375" bestFit="1" customWidth="1"/>
    <col min="11" max="11" width="12.5703125" bestFit="1" customWidth="1"/>
    <col min="12" max="13" width="14.7109375" bestFit="1" customWidth="1"/>
    <col min="14" max="15" width="13.7109375" bestFit="1" customWidth="1"/>
    <col min="16" max="16" width="14.7109375" bestFit="1" customWidth="1"/>
    <col min="17" max="17" width="13.7109375" bestFit="1" customWidth="1"/>
    <col min="18" max="18" width="14.7109375" bestFit="1" customWidth="1"/>
    <col min="19" max="19" width="12" bestFit="1" customWidth="1"/>
    <col min="20" max="20" width="13.140625" bestFit="1" customWidth="1"/>
    <col min="21" max="21" width="8.140625" bestFit="1" customWidth="1"/>
    <col min="22" max="22" width="16.28515625" bestFit="1" customWidth="1"/>
    <col min="23" max="23" width="14.7109375" bestFit="1" customWidth="1"/>
    <col min="24" max="24" width="15.7109375" bestFit="1" customWidth="1"/>
    <col min="25" max="25" width="16.85546875" bestFit="1" customWidth="1"/>
    <col min="26" max="26" width="16.7109375" bestFit="1" customWidth="1"/>
    <col min="27" max="27" width="18.140625" bestFit="1" customWidth="1"/>
    <col min="28" max="28" width="11" bestFit="1" customWidth="1"/>
    <col min="29" max="29" width="13.7109375" bestFit="1" customWidth="1"/>
    <col min="30" max="30" width="16.85546875" bestFit="1" customWidth="1"/>
    <col min="31" max="31" width="14.7109375" bestFit="1" customWidth="1"/>
    <col min="32" max="32" width="13.7109375" bestFit="1" customWidth="1"/>
    <col min="33" max="33" width="12.5703125" bestFit="1" customWidth="1"/>
    <col min="34" max="34" width="13.7109375" bestFit="1" customWidth="1"/>
    <col min="35" max="35" width="16.28515625" bestFit="1" customWidth="1"/>
    <col min="36" max="36" width="18" bestFit="1" customWidth="1"/>
    <col min="37" max="37" width="17.85546875" bestFit="1" customWidth="1"/>
    <col min="38" max="38" width="19.140625" bestFit="1" customWidth="1"/>
    <col min="39" max="39" width="13.7109375" bestFit="1" customWidth="1"/>
    <col min="40" max="40" width="14" bestFit="1" customWidth="1"/>
    <col min="41" max="41" width="17.28515625" bestFit="1" customWidth="1"/>
  </cols>
  <sheetData>
    <row r="1" spans="1:54" x14ac:dyDescent="0.25">
      <c r="B1" s="68" t="s">
        <v>773</v>
      </c>
      <c r="C1" s="68" t="s">
        <v>774</v>
      </c>
      <c r="D1" t="s">
        <v>765</v>
      </c>
      <c r="E1" s="81" t="s">
        <v>761</v>
      </c>
      <c r="F1" s="81" t="s">
        <v>762</v>
      </c>
      <c r="G1" s="81" t="s">
        <v>763</v>
      </c>
      <c r="H1" s="81" t="s">
        <v>737</v>
      </c>
      <c r="I1" s="81" t="s">
        <v>738</v>
      </c>
      <c r="J1" s="81" t="s">
        <v>739</v>
      </c>
      <c r="K1" s="81" t="s">
        <v>740</v>
      </c>
      <c r="L1" s="81" t="s">
        <v>741</v>
      </c>
      <c r="M1" s="81" t="s">
        <v>742</v>
      </c>
      <c r="N1" s="81" t="s">
        <v>743</v>
      </c>
      <c r="O1" s="81" t="s">
        <v>744</v>
      </c>
      <c r="P1" s="81" t="s">
        <v>745</v>
      </c>
      <c r="Q1" s="81" t="s">
        <v>746</v>
      </c>
      <c r="R1" s="81" t="s">
        <v>747</v>
      </c>
      <c r="S1" s="81" t="s">
        <v>748</v>
      </c>
      <c r="T1" s="81" t="s">
        <v>749</v>
      </c>
      <c r="U1" s="81" t="s">
        <v>777</v>
      </c>
      <c r="V1" s="81" t="s">
        <v>706</v>
      </c>
      <c r="W1" s="81" t="s">
        <v>707</v>
      </c>
      <c r="X1" s="81" t="s">
        <v>708</v>
      </c>
      <c r="Y1" s="81" t="s">
        <v>709</v>
      </c>
      <c r="Z1" s="81" t="s">
        <v>710</v>
      </c>
      <c r="AA1" s="81" t="s">
        <v>711</v>
      </c>
      <c r="AB1" s="81" t="s">
        <v>712</v>
      </c>
      <c r="AC1" s="81" t="s">
        <v>713</v>
      </c>
      <c r="AD1" s="81" t="s">
        <v>714</v>
      </c>
      <c r="AE1" s="81" t="s">
        <v>715</v>
      </c>
      <c r="AF1" s="81" t="s">
        <v>716</v>
      </c>
      <c r="AG1" s="81" t="s">
        <v>717</v>
      </c>
      <c r="AH1" s="81" t="s">
        <v>718</v>
      </c>
      <c r="AI1" s="81" t="s">
        <v>719</v>
      </c>
      <c r="AJ1" s="81" t="s">
        <v>720</v>
      </c>
      <c r="AK1" s="81" t="s">
        <v>721</v>
      </c>
      <c r="AL1" s="81" t="s">
        <v>722</v>
      </c>
      <c r="AM1" s="81" t="s">
        <v>723</v>
      </c>
      <c r="AN1" s="81" t="s">
        <v>724</v>
      </c>
      <c r="AO1" s="81" t="s">
        <v>725</v>
      </c>
      <c r="AP1" s="81" t="s">
        <v>726</v>
      </c>
      <c r="AQ1" s="81" t="s">
        <v>727</v>
      </c>
      <c r="AR1" s="81" t="s">
        <v>764</v>
      </c>
      <c r="AS1" s="81" t="s">
        <v>728</v>
      </c>
      <c r="AT1" s="81" t="s">
        <v>729</v>
      </c>
      <c r="AU1" s="81" t="s">
        <v>730</v>
      </c>
      <c r="AV1" s="81" t="s">
        <v>731</v>
      </c>
      <c r="AW1" s="81" t="s">
        <v>732</v>
      </c>
      <c r="AX1" s="81" t="s">
        <v>733</v>
      </c>
      <c r="AY1" s="81" t="s">
        <v>734</v>
      </c>
      <c r="AZ1" s="81" t="s">
        <v>735</v>
      </c>
      <c r="BA1" s="81" t="s">
        <v>736</v>
      </c>
      <c r="BB1" s="81" t="s">
        <v>778</v>
      </c>
    </row>
    <row r="2" spans="1:54" x14ac:dyDescent="0.25">
      <c r="A2" s="62" t="str">
        <f>F2&amp;""&amp;G2</f>
        <v>110051</v>
      </c>
      <c r="B2" s="68">
        <f>INDEX('Bilag 3'!$B$10:$B$637,MATCH('Data - enkelt'!A2,'Bilag 3'!$G$10:$G$637,0))</f>
        <v>11005</v>
      </c>
      <c r="C2" s="68">
        <f>INDEX('Bilag 3'!$D$10:$D$637,MATCH('Data - enkelt'!A2,'Bilag 3'!$G$10:$G$637,0))</f>
        <v>1</v>
      </c>
      <c r="D2" s="63" t="str">
        <f t="array" ref="D2">INDEX('Bilag 3'!$E$10:$E$636,MATCH(F2&amp;"_"&amp;G2,'Bilag 3'!$A$10:$A$636&amp;"_"&amp;'Bilag 3'!$C$10:$C$636,0))&amp;" - "&amp;INDEX('Bilag 3'!$F$10:$F$636,MATCH(F2&amp;"_"&amp;G2,'Bilag 3'!$A$10:$A$636&amp;"_"&amp;'Bilag 3'!$C$10:$C$636,0))</f>
        <v>Danske Invest - Danmark KL</v>
      </c>
      <c r="E2" s="82">
        <v>201612</v>
      </c>
      <c r="F2" s="82">
        <v>11005</v>
      </c>
      <c r="G2" s="82">
        <v>1</v>
      </c>
      <c r="H2" s="83">
        <v>378000</v>
      </c>
      <c r="I2" s="83">
        <v>242000</v>
      </c>
      <c r="J2" s="83">
        <v>51306000</v>
      </c>
      <c r="K2" s="83">
        <v>0</v>
      </c>
      <c r="L2" s="83">
        <v>-37847000</v>
      </c>
      <c r="M2" s="83">
        <v>0</v>
      </c>
      <c r="N2" s="83">
        <v>0</v>
      </c>
      <c r="O2" s="83">
        <v>0</v>
      </c>
      <c r="P2" s="83">
        <v>0</v>
      </c>
      <c r="Q2" s="83">
        <v>1575000</v>
      </c>
      <c r="R2" s="83">
        <v>30899000</v>
      </c>
      <c r="S2" s="83">
        <v>0</v>
      </c>
      <c r="T2" s="83">
        <v>-537000</v>
      </c>
      <c r="U2" s="84" t="s">
        <v>779</v>
      </c>
      <c r="V2" s="83">
        <v>2169543000</v>
      </c>
      <c r="W2" s="83">
        <v>27141000</v>
      </c>
      <c r="X2" s="83">
        <v>27141000</v>
      </c>
      <c r="Y2" s="83">
        <v>0</v>
      </c>
      <c r="Z2" s="83">
        <v>0</v>
      </c>
      <c r="AA2" s="83">
        <v>0</v>
      </c>
      <c r="AB2" s="83">
        <v>0</v>
      </c>
      <c r="AC2" s="83">
        <v>0</v>
      </c>
      <c r="AD2" s="83">
        <v>2142381000</v>
      </c>
      <c r="AE2" s="83">
        <v>2066910000</v>
      </c>
      <c r="AF2" s="83">
        <v>74442000</v>
      </c>
      <c r="AG2" s="83">
        <v>1029000</v>
      </c>
      <c r="AH2" s="83">
        <v>0</v>
      </c>
      <c r="AI2" s="83">
        <v>0</v>
      </c>
      <c r="AJ2" s="83">
        <v>0</v>
      </c>
      <c r="AK2" s="83">
        <v>0</v>
      </c>
      <c r="AL2" s="83">
        <v>0</v>
      </c>
      <c r="AM2" s="83">
        <v>0</v>
      </c>
      <c r="AN2" s="83">
        <v>0</v>
      </c>
      <c r="AO2" s="83">
        <v>0</v>
      </c>
      <c r="AP2" s="83">
        <v>0</v>
      </c>
      <c r="AQ2" s="83">
        <v>21000</v>
      </c>
      <c r="AR2" s="82">
        <v>2016</v>
      </c>
      <c r="AS2" s="83">
        <v>2169543000</v>
      </c>
      <c r="AT2" s="83">
        <v>0</v>
      </c>
      <c r="AU2" s="83">
        <v>0</v>
      </c>
      <c r="AV2" s="83">
        <v>0</v>
      </c>
      <c r="AW2" s="83">
        <v>2168876000</v>
      </c>
      <c r="AX2" s="83">
        <v>0</v>
      </c>
      <c r="AY2" s="83">
        <v>0</v>
      </c>
      <c r="AZ2" s="83">
        <v>0</v>
      </c>
      <c r="BA2" s="83">
        <v>667000</v>
      </c>
      <c r="BB2" s="84" t="s">
        <v>780</v>
      </c>
    </row>
    <row r="3" spans="1:54" x14ac:dyDescent="0.25">
      <c r="A3" s="62" t="str">
        <f t="shared" ref="A3:A66" si="0">F3&amp;""&amp;G3</f>
        <v>110052</v>
      </c>
      <c r="B3" s="68">
        <f>INDEX('Bilag 3'!$B$10:$B$637,MATCH('Data - enkelt'!A3,'Bilag 3'!$G$10:$G$637,0))</f>
        <v>11005</v>
      </c>
      <c r="C3" s="68">
        <f>INDEX('Bilag 3'!$D$10:$D$637,MATCH('Data - enkelt'!A3,'Bilag 3'!$G$10:$G$637,0))</f>
        <v>2</v>
      </c>
      <c r="D3" s="63" t="str">
        <f t="array" ref="D3">INDEX('Bilag 3'!$E$10:$E$636,MATCH(F3&amp;"_"&amp;G3,'Bilag 3'!$A$10:$A$636&amp;"_"&amp;'Bilag 3'!$C$10:$C$636,0))&amp;" - "&amp;INDEX('Bilag 3'!$F$10:$F$636,MATCH(F3&amp;"_"&amp;G3,'Bilag 3'!$A$10:$A$636&amp;"_"&amp;'Bilag 3'!$C$10:$C$636,0))</f>
        <v>Danske Invest - Europa KL</v>
      </c>
      <c r="E3" s="82">
        <v>201612</v>
      </c>
      <c r="F3" s="82">
        <v>11005</v>
      </c>
      <c r="G3" s="82">
        <v>2</v>
      </c>
      <c r="H3" s="83">
        <v>23000</v>
      </c>
      <c r="I3" s="83">
        <v>50000</v>
      </c>
      <c r="J3" s="83">
        <v>34847000</v>
      </c>
      <c r="K3" s="83">
        <v>0</v>
      </c>
      <c r="L3" s="83">
        <v>-29044000</v>
      </c>
      <c r="M3" s="83">
        <v>0</v>
      </c>
      <c r="N3" s="83">
        <v>0</v>
      </c>
      <c r="O3" s="83">
        <v>-116000</v>
      </c>
      <c r="P3" s="83">
        <v>-110000</v>
      </c>
      <c r="Q3" s="83">
        <v>1180000</v>
      </c>
      <c r="R3" s="83">
        <v>15333000</v>
      </c>
      <c r="S3" s="83">
        <v>0</v>
      </c>
      <c r="T3" s="83">
        <v>1829000</v>
      </c>
      <c r="U3" s="84" t="s">
        <v>781</v>
      </c>
      <c r="V3" s="83">
        <v>983829000</v>
      </c>
      <c r="W3" s="83">
        <v>9206000</v>
      </c>
      <c r="X3" s="83">
        <v>9206000</v>
      </c>
      <c r="Y3" s="83">
        <v>0</v>
      </c>
      <c r="Z3" s="83">
        <v>0</v>
      </c>
      <c r="AA3" s="83">
        <v>0</v>
      </c>
      <c r="AB3" s="83">
        <v>0</v>
      </c>
      <c r="AC3" s="83">
        <v>0</v>
      </c>
      <c r="AD3" s="83">
        <v>970206000</v>
      </c>
      <c r="AE3" s="83">
        <v>73528000</v>
      </c>
      <c r="AF3" s="83">
        <v>896678000</v>
      </c>
      <c r="AG3" s="83">
        <v>0</v>
      </c>
      <c r="AH3" s="83">
        <v>0</v>
      </c>
      <c r="AI3" s="83">
        <v>0</v>
      </c>
      <c r="AJ3" s="83">
        <v>0</v>
      </c>
      <c r="AK3" s="83">
        <v>0</v>
      </c>
      <c r="AL3" s="83">
        <v>0</v>
      </c>
      <c r="AM3" s="83">
        <v>0</v>
      </c>
      <c r="AN3" s="83">
        <v>0</v>
      </c>
      <c r="AO3" s="83">
        <v>0</v>
      </c>
      <c r="AP3" s="83">
        <v>0</v>
      </c>
      <c r="AQ3" s="83">
        <v>4417000</v>
      </c>
      <c r="AR3" s="82">
        <v>2016</v>
      </c>
      <c r="AS3" s="83">
        <v>983829000</v>
      </c>
      <c r="AT3" s="83">
        <v>0</v>
      </c>
      <c r="AU3" s="83">
        <v>0</v>
      </c>
      <c r="AV3" s="83">
        <v>0</v>
      </c>
      <c r="AW3" s="83">
        <v>983586000</v>
      </c>
      <c r="AX3" s="83">
        <v>0</v>
      </c>
      <c r="AY3" s="83">
        <v>0</v>
      </c>
      <c r="AZ3" s="83">
        <v>0</v>
      </c>
      <c r="BA3" s="83">
        <v>242000</v>
      </c>
      <c r="BB3" s="84" t="s">
        <v>780</v>
      </c>
    </row>
    <row r="4" spans="1:54" x14ac:dyDescent="0.25">
      <c r="A4" s="62" t="str">
        <f t="shared" si="0"/>
        <v>110053</v>
      </c>
      <c r="B4" s="68">
        <f>INDEX('Bilag 3'!$B$10:$B$637,MATCH('Data - enkelt'!A4,'Bilag 3'!$G$10:$G$637,0))</f>
        <v>11005</v>
      </c>
      <c r="C4" s="68">
        <f>INDEX('Bilag 3'!$D$10:$D$637,MATCH('Data - enkelt'!A4,'Bilag 3'!$G$10:$G$637,0))</f>
        <v>3</v>
      </c>
      <c r="D4" s="63" t="str">
        <f t="array" ref="D4">INDEX('Bilag 3'!$E$10:$E$636,MATCH(F4&amp;"_"&amp;G4,'Bilag 3'!$A$10:$A$636&amp;"_"&amp;'Bilag 3'!$C$10:$C$636,0))&amp;" - "&amp;INDEX('Bilag 3'!$F$10:$F$636,MATCH(F4&amp;"_"&amp;G4,'Bilag 3'!$A$10:$A$636&amp;"_"&amp;'Bilag 3'!$C$10:$C$636,0))</f>
        <v>Danske Invest - Global StockPicking 2 KL</v>
      </c>
      <c r="E4" s="82">
        <v>201612</v>
      </c>
      <c r="F4" s="82">
        <v>11005</v>
      </c>
      <c r="G4" s="82">
        <v>3</v>
      </c>
      <c r="H4" s="83">
        <v>59000</v>
      </c>
      <c r="I4" s="83">
        <v>34000</v>
      </c>
      <c r="J4" s="83">
        <v>21297000</v>
      </c>
      <c r="K4" s="83">
        <v>0</v>
      </c>
      <c r="L4" s="83">
        <v>53717000</v>
      </c>
      <c r="M4" s="83">
        <v>0</v>
      </c>
      <c r="N4" s="83">
        <v>0</v>
      </c>
      <c r="O4" s="83">
        <v>843000</v>
      </c>
      <c r="P4" s="83">
        <v>-118000</v>
      </c>
      <c r="Q4" s="83">
        <v>575000</v>
      </c>
      <c r="R4" s="83">
        <v>12692000</v>
      </c>
      <c r="S4" s="83">
        <v>0</v>
      </c>
      <c r="T4" s="83">
        <v>1818000</v>
      </c>
      <c r="U4" s="84" t="s">
        <v>782</v>
      </c>
      <c r="V4" s="83">
        <v>848570000</v>
      </c>
      <c r="W4" s="83">
        <v>15316000</v>
      </c>
      <c r="X4" s="83">
        <v>15316000</v>
      </c>
      <c r="Y4" s="83">
        <v>0</v>
      </c>
      <c r="Z4" s="83">
        <v>0</v>
      </c>
      <c r="AA4" s="83">
        <v>0</v>
      </c>
      <c r="AB4" s="83">
        <v>0</v>
      </c>
      <c r="AC4" s="83">
        <v>0</v>
      </c>
      <c r="AD4" s="83">
        <v>832072000</v>
      </c>
      <c r="AE4" s="83">
        <v>26678000</v>
      </c>
      <c r="AF4" s="83">
        <v>805393000</v>
      </c>
      <c r="AG4" s="83">
        <v>0</v>
      </c>
      <c r="AH4" s="83">
        <v>0</v>
      </c>
      <c r="AI4" s="83">
        <v>0</v>
      </c>
      <c r="AJ4" s="83">
        <v>0</v>
      </c>
      <c r="AK4" s="83">
        <v>0</v>
      </c>
      <c r="AL4" s="83">
        <v>0</v>
      </c>
      <c r="AM4" s="83">
        <v>0</v>
      </c>
      <c r="AN4" s="83">
        <v>0</v>
      </c>
      <c r="AO4" s="83">
        <v>0</v>
      </c>
      <c r="AP4" s="83">
        <v>0</v>
      </c>
      <c r="AQ4" s="83">
        <v>1183000</v>
      </c>
      <c r="AR4" s="82">
        <v>2016</v>
      </c>
      <c r="AS4" s="83">
        <v>848570000</v>
      </c>
      <c r="AT4" s="83">
        <v>0</v>
      </c>
      <c r="AU4" s="83">
        <v>0</v>
      </c>
      <c r="AV4" s="83">
        <v>0</v>
      </c>
      <c r="AW4" s="83">
        <v>848345000</v>
      </c>
      <c r="AX4" s="83">
        <v>0</v>
      </c>
      <c r="AY4" s="83">
        <v>0</v>
      </c>
      <c r="AZ4" s="83">
        <v>0</v>
      </c>
      <c r="BA4" s="83">
        <v>225000</v>
      </c>
      <c r="BB4" s="84" t="s">
        <v>780</v>
      </c>
    </row>
    <row r="5" spans="1:54" x14ac:dyDescent="0.25">
      <c r="A5" s="62" t="str">
        <f t="shared" si="0"/>
        <v>110058</v>
      </c>
      <c r="B5" s="68">
        <f>INDEX('Bilag 3'!$B$10:$B$637,MATCH('Data - enkelt'!A5,'Bilag 3'!$G$10:$G$637,0))</f>
        <v>11005</v>
      </c>
      <c r="C5" s="68">
        <f>INDEX('Bilag 3'!$D$10:$D$637,MATCH('Data - enkelt'!A5,'Bilag 3'!$G$10:$G$637,0))</f>
        <v>8</v>
      </c>
      <c r="D5" s="63" t="str">
        <f t="array" ref="D5">INDEX('Bilag 3'!$E$10:$E$636,MATCH(F5&amp;"_"&amp;G5,'Bilag 3'!$A$10:$A$636&amp;"_"&amp;'Bilag 3'!$C$10:$C$636,0))&amp;" - "&amp;INDEX('Bilag 3'!$F$10:$F$636,MATCH(F5&amp;"_"&amp;G5,'Bilag 3'!$A$10:$A$636&amp;"_"&amp;'Bilag 3'!$C$10:$C$636,0))</f>
        <v>Danske Invest - Dannebrog Mellemlange Obligationer KL</v>
      </c>
      <c r="E5" s="82">
        <v>201612</v>
      </c>
      <c r="F5" s="82">
        <v>11005</v>
      </c>
      <c r="G5" s="82">
        <v>8</v>
      </c>
      <c r="H5" s="83">
        <v>136855000</v>
      </c>
      <c r="I5" s="83">
        <v>140000</v>
      </c>
      <c r="J5" s="83">
        <v>0</v>
      </c>
      <c r="K5" s="83">
        <v>163630000</v>
      </c>
      <c r="L5" s="83">
        <v>0</v>
      </c>
      <c r="M5" s="83">
        <v>0</v>
      </c>
      <c r="N5" s="83">
        <v>4431000</v>
      </c>
      <c r="O5" s="83">
        <v>0</v>
      </c>
      <c r="P5" s="83">
        <v>0</v>
      </c>
      <c r="Q5" s="83">
        <v>0</v>
      </c>
      <c r="R5" s="83">
        <v>44421000</v>
      </c>
      <c r="S5" s="83">
        <v>0</v>
      </c>
      <c r="T5" s="83">
        <v>0</v>
      </c>
      <c r="U5" s="84" t="s">
        <v>783</v>
      </c>
      <c r="V5" s="83">
        <v>7410299000</v>
      </c>
      <c r="W5" s="83">
        <v>7354000</v>
      </c>
      <c r="X5" s="83">
        <v>7354000</v>
      </c>
      <c r="Y5" s="83">
        <v>0</v>
      </c>
      <c r="Z5" s="83">
        <v>7065729000</v>
      </c>
      <c r="AA5" s="83">
        <v>6695928000</v>
      </c>
      <c r="AB5" s="83">
        <v>369801000</v>
      </c>
      <c r="AC5" s="83">
        <v>0</v>
      </c>
      <c r="AD5" s="83">
        <v>0</v>
      </c>
      <c r="AE5" s="83">
        <v>0</v>
      </c>
      <c r="AF5" s="83">
        <v>0</v>
      </c>
      <c r="AG5" s="83">
        <v>0</v>
      </c>
      <c r="AH5" s="83">
        <v>0</v>
      </c>
      <c r="AI5" s="83">
        <v>0</v>
      </c>
      <c r="AJ5" s="83">
        <v>0</v>
      </c>
      <c r="AK5" s="83">
        <v>0</v>
      </c>
      <c r="AL5" s="83">
        <v>0</v>
      </c>
      <c r="AM5" s="83">
        <v>0</v>
      </c>
      <c r="AN5" s="83">
        <v>0</v>
      </c>
      <c r="AO5" s="83">
        <v>0</v>
      </c>
      <c r="AP5" s="83">
        <v>0</v>
      </c>
      <c r="AQ5" s="83">
        <v>337216000</v>
      </c>
      <c r="AR5" s="82">
        <v>2016</v>
      </c>
      <c r="AS5" s="83">
        <v>7410299000</v>
      </c>
      <c r="AT5" s="83">
        <v>0</v>
      </c>
      <c r="AU5" s="83">
        <v>0</v>
      </c>
      <c r="AV5" s="83">
        <v>0</v>
      </c>
      <c r="AW5" s="83">
        <v>7089964000</v>
      </c>
      <c r="AX5" s="83">
        <v>0</v>
      </c>
      <c r="AY5" s="83">
        <v>0</v>
      </c>
      <c r="AZ5" s="83">
        <v>0</v>
      </c>
      <c r="BA5" s="83">
        <v>320334000</v>
      </c>
      <c r="BB5" s="84" t="s">
        <v>780</v>
      </c>
    </row>
    <row r="6" spans="1:54" x14ac:dyDescent="0.25">
      <c r="A6" s="62" t="str">
        <f t="shared" si="0"/>
        <v>1100513</v>
      </c>
      <c r="B6" s="68">
        <f>INDEX('Bilag 3'!$B$10:$B$637,MATCH('Data - enkelt'!A6,'Bilag 3'!$G$10:$G$637,0))</f>
        <v>11005</v>
      </c>
      <c r="C6" s="68">
        <f>INDEX('Bilag 3'!$D$10:$D$637,MATCH('Data - enkelt'!A6,'Bilag 3'!$G$10:$G$637,0))</f>
        <v>13</v>
      </c>
      <c r="D6" s="63" t="str">
        <f t="array" ref="D6">INDEX('Bilag 3'!$E$10:$E$636,MATCH(F6&amp;"_"&amp;G6,'Bilag 3'!$A$10:$A$636&amp;"_"&amp;'Bilag 3'!$C$10:$C$636,0))&amp;" - "&amp;INDEX('Bilag 3'!$F$10:$F$636,MATCH(F6&amp;"_"&amp;G6,'Bilag 3'!$A$10:$A$636&amp;"_"&amp;'Bilag 3'!$C$10:$C$636,0))</f>
        <v>Danske Invest - Europa Indeks BNP KL</v>
      </c>
      <c r="E6" s="82">
        <v>201612</v>
      </c>
      <c r="F6" s="82">
        <v>11005</v>
      </c>
      <c r="G6" s="82">
        <v>13</v>
      </c>
      <c r="H6" s="83">
        <v>18000</v>
      </c>
      <c r="I6" s="83">
        <v>4000</v>
      </c>
      <c r="J6" s="83">
        <v>13701000</v>
      </c>
      <c r="K6" s="83">
        <v>0</v>
      </c>
      <c r="L6" s="83">
        <v>-3681000</v>
      </c>
      <c r="M6" s="83">
        <v>0</v>
      </c>
      <c r="N6" s="83">
        <v>0</v>
      </c>
      <c r="O6" s="83">
        <v>-121000</v>
      </c>
      <c r="P6" s="83">
        <v>-3000</v>
      </c>
      <c r="Q6" s="83">
        <v>47000</v>
      </c>
      <c r="R6" s="83">
        <v>2117000</v>
      </c>
      <c r="S6" s="83">
        <v>0</v>
      </c>
      <c r="T6" s="83">
        <v>799000</v>
      </c>
      <c r="U6" s="84" t="s">
        <v>784</v>
      </c>
      <c r="V6" s="83">
        <v>357241000</v>
      </c>
      <c r="W6" s="83">
        <v>879000</v>
      </c>
      <c r="X6" s="83">
        <v>879000</v>
      </c>
      <c r="Y6" s="83">
        <v>0</v>
      </c>
      <c r="Z6" s="83">
        <v>0</v>
      </c>
      <c r="AA6" s="83">
        <v>0</v>
      </c>
      <c r="AB6" s="83">
        <v>0</v>
      </c>
      <c r="AC6" s="83">
        <v>0</v>
      </c>
      <c r="AD6" s="83">
        <v>355263000</v>
      </c>
      <c r="AE6" s="83">
        <v>5472000</v>
      </c>
      <c r="AF6" s="83">
        <v>349508000</v>
      </c>
      <c r="AG6" s="83">
        <v>0</v>
      </c>
      <c r="AH6" s="83">
        <v>283000</v>
      </c>
      <c r="AI6" s="83">
        <v>0</v>
      </c>
      <c r="AJ6" s="83">
        <v>0</v>
      </c>
      <c r="AK6" s="83">
        <v>0</v>
      </c>
      <c r="AL6" s="83">
        <v>0</v>
      </c>
      <c r="AM6" s="83">
        <v>0</v>
      </c>
      <c r="AN6" s="83">
        <v>0</v>
      </c>
      <c r="AO6" s="83">
        <v>0</v>
      </c>
      <c r="AP6" s="83">
        <v>0</v>
      </c>
      <c r="AQ6" s="83">
        <v>1099000</v>
      </c>
      <c r="AR6" s="82">
        <v>2016</v>
      </c>
      <c r="AS6" s="83">
        <v>357241000</v>
      </c>
      <c r="AT6" s="83">
        <v>0</v>
      </c>
      <c r="AU6" s="83">
        <v>0</v>
      </c>
      <c r="AV6" s="83">
        <v>0</v>
      </c>
      <c r="AW6" s="83">
        <v>357202000</v>
      </c>
      <c r="AX6" s="83">
        <v>0</v>
      </c>
      <c r="AY6" s="83">
        <v>0</v>
      </c>
      <c r="AZ6" s="83">
        <v>0</v>
      </c>
      <c r="BA6" s="83">
        <v>39000</v>
      </c>
      <c r="BB6" s="84" t="s">
        <v>780</v>
      </c>
    </row>
    <row r="7" spans="1:54" x14ac:dyDescent="0.25">
      <c r="A7" s="62" t="str">
        <f t="shared" si="0"/>
        <v>1100515</v>
      </c>
      <c r="B7" s="68">
        <f>INDEX('Bilag 3'!$B$10:$B$637,MATCH('Data - enkelt'!A7,'Bilag 3'!$G$10:$G$637,0))</f>
        <v>11005</v>
      </c>
      <c r="C7" s="68">
        <f>INDEX('Bilag 3'!$D$10:$D$637,MATCH('Data - enkelt'!A7,'Bilag 3'!$G$10:$G$637,0))</f>
        <v>15</v>
      </c>
      <c r="D7" s="63" t="str">
        <f t="array" ref="D7">INDEX('Bilag 3'!$E$10:$E$636,MATCH(F7&amp;"_"&amp;G7,'Bilag 3'!$A$10:$A$636&amp;"_"&amp;'Bilag 3'!$C$10:$C$636,0))&amp;" - "&amp;INDEX('Bilag 3'!$F$10:$F$636,MATCH(F7&amp;"_"&amp;G7,'Bilag 3'!$A$10:$A$636&amp;"_"&amp;'Bilag 3'!$C$10:$C$636,0))</f>
        <v>Danske Invest - Nye Markeder KL</v>
      </c>
      <c r="E7" s="82">
        <v>201612</v>
      </c>
      <c r="F7" s="82">
        <v>11005</v>
      </c>
      <c r="G7" s="82">
        <v>15</v>
      </c>
      <c r="H7" s="83">
        <v>735000</v>
      </c>
      <c r="I7" s="83">
        <v>41000</v>
      </c>
      <c r="J7" s="83">
        <v>61615000</v>
      </c>
      <c r="K7" s="83">
        <v>0</v>
      </c>
      <c r="L7" s="83">
        <v>212565000</v>
      </c>
      <c r="M7" s="83">
        <v>0</v>
      </c>
      <c r="N7" s="83">
        <v>0</v>
      </c>
      <c r="O7" s="83">
        <v>-4384000</v>
      </c>
      <c r="P7" s="83">
        <v>29000</v>
      </c>
      <c r="Q7" s="83">
        <v>635000</v>
      </c>
      <c r="R7" s="83">
        <v>35902000</v>
      </c>
      <c r="S7" s="83">
        <v>0</v>
      </c>
      <c r="T7" s="83">
        <v>5003000</v>
      </c>
      <c r="U7" s="84" t="s">
        <v>785</v>
      </c>
      <c r="V7" s="83">
        <v>2549678000</v>
      </c>
      <c r="W7" s="83">
        <v>24298000</v>
      </c>
      <c r="X7" s="83">
        <v>24298000</v>
      </c>
      <c r="Y7" s="83">
        <v>0</v>
      </c>
      <c r="Z7" s="83">
        <v>0</v>
      </c>
      <c r="AA7" s="83">
        <v>0</v>
      </c>
      <c r="AB7" s="83">
        <v>0</v>
      </c>
      <c r="AC7" s="83">
        <v>0</v>
      </c>
      <c r="AD7" s="83">
        <v>2519717000</v>
      </c>
      <c r="AE7" s="83">
        <v>0</v>
      </c>
      <c r="AF7" s="83">
        <v>2519717000</v>
      </c>
      <c r="AG7" s="83">
        <v>0</v>
      </c>
      <c r="AH7" s="83">
        <v>0</v>
      </c>
      <c r="AI7" s="83">
        <v>0</v>
      </c>
      <c r="AJ7" s="83">
        <v>0</v>
      </c>
      <c r="AK7" s="83">
        <v>0</v>
      </c>
      <c r="AL7" s="83">
        <v>0</v>
      </c>
      <c r="AM7" s="83">
        <v>0</v>
      </c>
      <c r="AN7" s="83">
        <v>0</v>
      </c>
      <c r="AO7" s="83">
        <v>0</v>
      </c>
      <c r="AP7" s="83">
        <v>0</v>
      </c>
      <c r="AQ7" s="83">
        <v>5663000</v>
      </c>
      <c r="AR7" s="82">
        <v>2016</v>
      </c>
      <c r="AS7" s="83">
        <v>2549678000</v>
      </c>
      <c r="AT7" s="83">
        <v>0</v>
      </c>
      <c r="AU7" s="83">
        <v>0</v>
      </c>
      <c r="AV7" s="83">
        <v>0</v>
      </c>
      <c r="AW7" s="83">
        <v>2548548000</v>
      </c>
      <c r="AX7" s="83">
        <v>0</v>
      </c>
      <c r="AY7" s="83">
        <v>0</v>
      </c>
      <c r="AZ7" s="83">
        <v>0</v>
      </c>
      <c r="BA7" s="83">
        <v>1130000</v>
      </c>
      <c r="BB7" s="84" t="s">
        <v>780</v>
      </c>
    </row>
    <row r="8" spans="1:54" x14ac:dyDescent="0.25">
      <c r="A8" s="62" t="str">
        <f t="shared" si="0"/>
        <v>1100518</v>
      </c>
      <c r="B8" s="68">
        <f>INDEX('Bilag 3'!$B$10:$B$637,MATCH('Data - enkelt'!A8,'Bilag 3'!$G$10:$G$637,0))</f>
        <v>11005</v>
      </c>
      <c r="C8" s="68">
        <f>INDEX('Bilag 3'!$D$10:$D$637,MATCH('Data - enkelt'!A8,'Bilag 3'!$G$10:$G$637,0))</f>
        <v>18</v>
      </c>
      <c r="D8" s="63" t="str">
        <f t="array" ref="D8">INDEX('Bilag 3'!$E$10:$E$636,MATCH(F8&amp;"_"&amp;G8,'Bilag 3'!$A$10:$A$636&amp;"_"&amp;'Bilag 3'!$C$10:$C$636,0))&amp;" - "&amp;INDEX('Bilag 3'!$F$10:$F$636,MATCH(F8&amp;"_"&amp;G8,'Bilag 3'!$A$10:$A$636&amp;"_"&amp;'Bilag 3'!$C$10:$C$636,0))</f>
        <v>Danske Invest - Fjernøsten KL</v>
      </c>
      <c r="E8" s="82">
        <v>201612</v>
      </c>
      <c r="F8" s="82">
        <v>11005</v>
      </c>
      <c r="G8" s="82">
        <v>18</v>
      </c>
      <c r="H8" s="83">
        <v>14000</v>
      </c>
      <c r="I8" s="83">
        <v>5000</v>
      </c>
      <c r="J8" s="83">
        <v>12512000</v>
      </c>
      <c r="K8" s="83">
        <v>0</v>
      </c>
      <c r="L8" s="83">
        <v>16888000</v>
      </c>
      <c r="M8" s="83">
        <v>0</v>
      </c>
      <c r="N8" s="83">
        <v>0</v>
      </c>
      <c r="O8" s="83">
        <v>36000</v>
      </c>
      <c r="P8" s="83">
        <v>-3000</v>
      </c>
      <c r="Q8" s="83">
        <v>504000</v>
      </c>
      <c r="R8" s="83">
        <v>6858000</v>
      </c>
      <c r="S8" s="83">
        <v>0</v>
      </c>
      <c r="T8" s="83">
        <v>532000</v>
      </c>
      <c r="U8" s="84" t="s">
        <v>786</v>
      </c>
      <c r="V8" s="83">
        <v>347734000</v>
      </c>
      <c r="W8" s="83">
        <v>2635000</v>
      </c>
      <c r="X8" s="83">
        <v>2635000</v>
      </c>
      <c r="Y8" s="83">
        <v>0</v>
      </c>
      <c r="Z8" s="83">
        <v>0</v>
      </c>
      <c r="AA8" s="83">
        <v>0</v>
      </c>
      <c r="AB8" s="83">
        <v>0</v>
      </c>
      <c r="AC8" s="83">
        <v>0</v>
      </c>
      <c r="AD8" s="83">
        <v>343224000</v>
      </c>
      <c r="AE8" s="83">
        <v>0</v>
      </c>
      <c r="AF8" s="83">
        <v>343224000</v>
      </c>
      <c r="AG8" s="83">
        <v>0</v>
      </c>
      <c r="AH8" s="83">
        <v>0</v>
      </c>
      <c r="AI8" s="83">
        <v>0</v>
      </c>
      <c r="AJ8" s="83">
        <v>0</v>
      </c>
      <c r="AK8" s="83">
        <v>0</v>
      </c>
      <c r="AL8" s="83">
        <v>0</v>
      </c>
      <c r="AM8" s="83">
        <v>0</v>
      </c>
      <c r="AN8" s="83">
        <v>0</v>
      </c>
      <c r="AO8" s="83">
        <v>0</v>
      </c>
      <c r="AP8" s="83">
        <v>0</v>
      </c>
      <c r="AQ8" s="83">
        <v>1875000</v>
      </c>
      <c r="AR8" s="82">
        <v>2016</v>
      </c>
      <c r="AS8" s="83">
        <v>347734000</v>
      </c>
      <c r="AT8" s="83">
        <v>0</v>
      </c>
      <c r="AU8" s="83">
        <v>0</v>
      </c>
      <c r="AV8" s="83">
        <v>0</v>
      </c>
      <c r="AW8" s="83">
        <v>342983000</v>
      </c>
      <c r="AX8" s="83">
        <v>0</v>
      </c>
      <c r="AY8" s="83">
        <v>0</v>
      </c>
      <c r="AZ8" s="83">
        <v>0</v>
      </c>
      <c r="BA8" s="83">
        <v>4751000</v>
      </c>
      <c r="BB8" s="84" t="s">
        <v>780</v>
      </c>
    </row>
    <row r="9" spans="1:54" x14ac:dyDescent="0.25">
      <c r="A9" s="62" t="str">
        <f t="shared" si="0"/>
        <v>1100519</v>
      </c>
      <c r="B9" s="68">
        <f>INDEX('Bilag 3'!$B$10:$B$637,MATCH('Data - enkelt'!A9,'Bilag 3'!$G$10:$G$637,0))</f>
        <v>11005</v>
      </c>
      <c r="C9" s="68">
        <f>INDEX('Bilag 3'!$D$10:$D$637,MATCH('Data - enkelt'!A9,'Bilag 3'!$G$10:$G$637,0))</f>
        <v>19</v>
      </c>
      <c r="D9" s="63" t="str">
        <f t="array" ref="D9">INDEX('Bilag 3'!$E$10:$E$636,MATCH(F9&amp;"_"&amp;G9,'Bilag 3'!$A$10:$A$636&amp;"_"&amp;'Bilag 3'!$C$10:$C$636,0))&amp;" - "&amp;INDEX('Bilag 3'!$F$10:$F$636,MATCH(F9&amp;"_"&amp;G9,'Bilag 3'!$A$10:$A$636&amp;"_"&amp;'Bilag 3'!$C$10:$C$636,0))</f>
        <v>Danske Invest - Japan KL</v>
      </c>
      <c r="E9" s="82">
        <v>201612</v>
      </c>
      <c r="F9" s="82">
        <v>11005</v>
      </c>
      <c r="G9" s="82">
        <v>19</v>
      </c>
      <c r="H9" s="83">
        <v>4000</v>
      </c>
      <c r="I9" s="83">
        <v>67000</v>
      </c>
      <c r="J9" s="83">
        <v>33783000</v>
      </c>
      <c r="K9" s="83">
        <v>0</v>
      </c>
      <c r="L9" s="83">
        <v>125902000</v>
      </c>
      <c r="M9" s="83">
        <v>0</v>
      </c>
      <c r="N9" s="83">
        <v>0</v>
      </c>
      <c r="O9" s="83">
        <v>922000</v>
      </c>
      <c r="P9" s="83">
        <v>-19000</v>
      </c>
      <c r="Q9" s="83">
        <v>961000</v>
      </c>
      <c r="R9" s="83">
        <v>23839000</v>
      </c>
      <c r="S9" s="83">
        <v>0</v>
      </c>
      <c r="T9" s="83">
        <v>5088000</v>
      </c>
      <c r="U9" s="84" t="s">
        <v>787</v>
      </c>
      <c r="V9" s="83">
        <v>2039557000</v>
      </c>
      <c r="W9" s="83">
        <v>22173000</v>
      </c>
      <c r="X9" s="83">
        <v>22173000</v>
      </c>
      <c r="Y9" s="83">
        <v>0</v>
      </c>
      <c r="Z9" s="83">
        <v>0</v>
      </c>
      <c r="AA9" s="83">
        <v>0</v>
      </c>
      <c r="AB9" s="83">
        <v>0</v>
      </c>
      <c r="AC9" s="83">
        <v>0</v>
      </c>
      <c r="AD9" s="83">
        <v>1991781000</v>
      </c>
      <c r="AE9" s="83">
        <v>0</v>
      </c>
      <c r="AF9" s="83">
        <v>1973458000</v>
      </c>
      <c r="AG9" s="83">
        <v>0</v>
      </c>
      <c r="AH9" s="83">
        <v>18323000</v>
      </c>
      <c r="AI9" s="83">
        <v>0</v>
      </c>
      <c r="AJ9" s="83">
        <v>0</v>
      </c>
      <c r="AK9" s="83">
        <v>0</v>
      </c>
      <c r="AL9" s="83">
        <v>0</v>
      </c>
      <c r="AM9" s="83">
        <v>0</v>
      </c>
      <c r="AN9" s="83">
        <v>0</v>
      </c>
      <c r="AO9" s="83">
        <v>0</v>
      </c>
      <c r="AP9" s="83">
        <v>0</v>
      </c>
      <c r="AQ9" s="83">
        <v>25603000</v>
      </c>
      <c r="AR9" s="82">
        <v>2016</v>
      </c>
      <c r="AS9" s="83">
        <v>2039557000</v>
      </c>
      <c r="AT9" s="83">
        <v>0</v>
      </c>
      <c r="AU9" s="83">
        <v>0</v>
      </c>
      <c r="AV9" s="83">
        <v>0</v>
      </c>
      <c r="AW9" s="83">
        <v>2016430000</v>
      </c>
      <c r="AX9" s="83">
        <v>0</v>
      </c>
      <c r="AY9" s="83">
        <v>0</v>
      </c>
      <c r="AZ9" s="83">
        <v>0</v>
      </c>
      <c r="BA9" s="83">
        <v>23127000</v>
      </c>
      <c r="BB9" s="84" t="s">
        <v>780</v>
      </c>
    </row>
    <row r="10" spans="1:54" x14ac:dyDescent="0.25">
      <c r="A10" s="62" t="str">
        <f t="shared" si="0"/>
        <v>1100520</v>
      </c>
      <c r="B10" s="68">
        <f>INDEX('Bilag 3'!$B$10:$B$637,MATCH('Data - enkelt'!A10,'Bilag 3'!$G$10:$G$637,0))</f>
        <v>11005</v>
      </c>
      <c r="C10" s="68">
        <f>INDEX('Bilag 3'!$D$10:$D$637,MATCH('Data - enkelt'!A10,'Bilag 3'!$G$10:$G$637,0))</f>
        <v>20</v>
      </c>
      <c r="D10" s="63" t="str">
        <f t="array" ref="D10">INDEX('Bilag 3'!$E$10:$E$636,MATCH(F10&amp;"_"&amp;G10,'Bilag 3'!$A$10:$A$636&amp;"_"&amp;'Bilag 3'!$C$10:$C$636,0))&amp;" - "&amp;INDEX('Bilag 3'!$F$10:$F$636,MATCH(F10&amp;"_"&amp;G10,'Bilag 3'!$A$10:$A$636&amp;"_"&amp;'Bilag 3'!$C$10:$C$636,0))</f>
        <v>Danske Invest - Europa Fokus KL</v>
      </c>
      <c r="E10" s="82">
        <v>201612</v>
      </c>
      <c r="F10" s="82">
        <v>11005</v>
      </c>
      <c r="G10" s="82">
        <v>20</v>
      </c>
      <c r="H10" s="83">
        <v>14000</v>
      </c>
      <c r="I10" s="83">
        <v>36000</v>
      </c>
      <c r="J10" s="83">
        <v>12586000</v>
      </c>
      <c r="K10" s="83">
        <v>0</v>
      </c>
      <c r="L10" s="83">
        <v>-54916000</v>
      </c>
      <c r="M10" s="83">
        <v>0</v>
      </c>
      <c r="N10" s="83">
        <v>0</v>
      </c>
      <c r="O10" s="83">
        <v>400000</v>
      </c>
      <c r="P10" s="83">
        <v>-112000</v>
      </c>
      <c r="Q10" s="83">
        <v>399000</v>
      </c>
      <c r="R10" s="83">
        <v>8005000</v>
      </c>
      <c r="S10" s="83">
        <v>0</v>
      </c>
      <c r="T10" s="83">
        <v>481000</v>
      </c>
      <c r="U10" s="84" t="s">
        <v>788</v>
      </c>
      <c r="V10" s="83">
        <v>420181000</v>
      </c>
      <c r="W10" s="83">
        <v>2346000</v>
      </c>
      <c r="X10" s="83">
        <v>2346000</v>
      </c>
      <c r="Y10" s="83">
        <v>0</v>
      </c>
      <c r="Z10" s="83">
        <v>0</v>
      </c>
      <c r="AA10" s="83">
        <v>0</v>
      </c>
      <c r="AB10" s="83">
        <v>0</v>
      </c>
      <c r="AC10" s="83">
        <v>0</v>
      </c>
      <c r="AD10" s="83">
        <v>416740000</v>
      </c>
      <c r="AE10" s="83">
        <v>40845000</v>
      </c>
      <c r="AF10" s="83">
        <v>375895000</v>
      </c>
      <c r="AG10" s="83">
        <v>0</v>
      </c>
      <c r="AH10" s="83">
        <v>0</v>
      </c>
      <c r="AI10" s="83">
        <v>0</v>
      </c>
      <c r="AJ10" s="83">
        <v>0</v>
      </c>
      <c r="AK10" s="83">
        <v>0</v>
      </c>
      <c r="AL10" s="83">
        <v>0</v>
      </c>
      <c r="AM10" s="83">
        <v>0</v>
      </c>
      <c r="AN10" s="83">
        <v>0</v>
      </c>
      <c r="AO10" s="83">
        <v>0</v>
      </c>
      <c r="AP10" s="83">
        <v>0</v>
      </c>
      <c r="AQ10" s="83">
        <v>1095000</v>
      </c>
      <c r="AR10" s="82">
        <v>2016</v>
      </c>
      <c r="AS10" s="83">
        <v>420181000</v>
      </c>
      <c r="AT10" s="83">
        <v>0</v>
      </c>
      <c r="AU10" s="83">
        <v>0</v>
      </c>
      <c r="AV10" s="83">
        <v>0</v>
      </c>
      <c r="AW10" s="83">
        <v>419174000</v>
      </c>
      <c r="AX10" s="83">
        <v>0</v>
      </c>
      <c r="AY10" s="83">
        <v>0</v>
      </c>
      <c r="AZ10" s="83">
        <v>0</v>
      </c>
      <c r="BA10" s="83">
        <v>1006000</v>
      </c>
      <c r="BB10" s="84" t="s">
        <v>780</v>
      </c>
    </row>
    <row r="11" spans="1:54" x14ac:dyDescent="0.25">
      <c r="A11" s="62" t="str">
        <f t="shared" si="0"/>
        <v>1100522</v>
      </c>
      <c r="B11" s="68">
        <f>INDEX('Bilag 3'!$B$10:$B$637,MATCH('Data - enkelt'!A11,'Bilag 3'!$G$10:$G$637,0))</f>
        <v>11005</v>
      </c>
      <c r="C11" s="68">
        <f>INDEX('Bilag 3'!$D$10:$D$637,MATCH('Data - enkelt'!A11,'Bilag 3'!$G$10:$G$637,0))</f>
        <v>22</v>
      </c>
      <c r="D11" s="63" t="str">
        <f t="array" ref="D11">INDEX('Bilag 3'!$E$10:$E$636,MATCH(F11&amp;"_"&amp;G11,'Bilag 3'!$A$10:$A$636&amp;"_"&amp;'Bilag 3'!$C$10:$C$636,0))&amp;" - "&amp;INDEX('Bilag 3'!$F$10:$F$636,MATCH(F11&amp;"_"&amp;G11,'Bilag 3'!$A$10:$A$636&amp;"_"&amp;'Bilag 3'!$C$10:$C$636,0))</f>
        <v>Danske Invest - Europæiske Obligationer KL</v>
      </c>
      <c r="E11" s="82">
        <v>201612</v>
      </c>
      <c r="F11" s="82">
        <v>11005</v>
      </c>
      <c r="G11" s="82">
        <v>22</v>
      </c>
      <c r="H11" s="83">
        <v>5175000</v>
      </c>
      <c r="I11" s="83">
        <v>47000</v>
      </c>
      <c r="J11" s="83">
        <v>0</v>
      </c>
      <c r="K11" s="83">
        <v>-269000</v>
      </c>
      <c r="L11" s="83">
        <v>0</v>
      </c>
      <c r="M11" s="83">
        <v>0</v>
      </c>
      <c r="N11" s="83">
        <v>1826000</v>
      </c>
      <c r="O11" s="83">
        <v>32000</v>
      </c>
      <c r="P11" s="83">
        <v>0</v>
      </c>
      <c r="Q11" s="83">
        <v>9000</v>
      </c>
      <c r="R11" s="83">
        <v>1548000</v>
      </c>
      <c r="S11" s="83">
        <v>0</v>
      </c>
      <c r="T11" s="83">
        <v>0</v>
      </c>
      <c r="U11" s="84" t="s">
        <v>789</v>
      </c>
      <c r="V11" s="83">
        <v>185609000</v>
      </c>
      <c r="W11" s="83">
        <v>3679000</v>
      </c>
      <c r="X11" s="83">
        <v>2911000</v>
      </c>
      <c r="Y11" s="83">
        <v>768000</v>
      </c>
      <c r="Z11" s="83">
        <v>178981000</v>
      </c>
      <c r="AA11" s="83">
        <v>8084000</v>
      </c>
      <c r="AB11" s="83">
        <v>170897000</v>
      </c>
      <c r="AC11" s="83">
        <v>0</v>
      </c>
      <c r="AD11" s="83">
        <v>0</v>
      </c>
      <c r="AE11" s="83">
        <v>0</v>
      </c>
      <c r="AF11" s="83">
        <v>0</v>
      </c>
      <c r="AG11" s="83">
        <v>0</v>
      </c>
      <c r="AH11" s="83">
        <v>0</v>
      </c>
      <c r="AI11" s="83">
        <v>0</v>
      </c>
      <c r="AJ11" s="83">
        <v>0</v>
      </c>
      <c r="AK11" s="83">
        <v>0</v>
      </c>
      <c r="AL11" s="83">
        <v>0</v>
      </c>
      <c r="AM11" s="83">
        <v>0</v>
      </c>
      <c r="AN11" s="83">
        <v>0</v>
      </c>
      <c r="AO11" s="83">
        <v>0</v>
      </c>
      <c r="AP11" s="83">
        <v>0</v>
      </c>
      <c r="AQ11" s="83">
        <v>2949000</v>
      </c>
      <c r="AR11" s="82">
        <v>2016</v>
      </c>
      <c r="AS11" s="83">
        <v>185609000</v>
      </c>
      <c r="AT11" s="83">
        <v>0</v>
      </c>
      <c r="AU11" s="83">
        <v>0</v>
      </c>
      <c r="AV11" s="83">
        <v>0</v>
      </c>
      <c r="AW11" s="83">
        <v>184920000</v>
      </c>
      <c r="AX11" s="83">
        <v>0</v>
      </c>
      <c r="AY11" s="83">
        <v>0</v>
      </c>
      <c r="AZ11" s="83">
        <v>0</v>
      </c>
      <c r="BA11" s="83">
        <v>689000</v>
      </c>
      <c r="BB11" s="84" t="s">
        <v>780</v>
      </c>
    </row>
    <row r="12" spans="1:54" x14ac:dyDescent="0.25">
      <c r="A12" s="62" t="str">
        <f t="shared" si="0"/>
        <v>1100523</v>
      </c>
      <c r="B12" s="68">
        <f>INDEX('Bilag 3'!$B$10:$B$637,MATCH('Data - enkelt'!A12,'Bilag 3'!$G$10:$G$637,0))</f>
        <v>11005</v>
      </c>
      <c r="C12" s="68">
        <f>INDEX('Bilag 3'!$D$10:$D$637,MATCH('Data - enkelt'!A12,'Bilag 3'!$G$10:$G$637,0))</f>
        <v>23</v>
      </c>
      <c r="D12" s="63" t="str">
        <f t="array" ref="D12">INDEX('Bilag 3'!$E$10:$E$636,MATCH(F12&amp;"_"&amp;G12,'Bilag 3'!$A$10:$A$636&amp;"_"&amp;'Bilag 3'!$C$10:$C$636,0))&amp;" - "&amp;INDEX('Bilag 3'!$F$10:$F$636,MATCH(F12&amp;"_"&amp;G12,'Bilag 3'!$A$10:$A$636&amp;"_"&amp;'Bilag 3'!$C$10:$C$636,0))</f>
        <v>Danske Invest - Teknologi KL</v>
      </c>
      <c r="E12" s="82">
        <v>201612</v>
      </c>
      <c r="F12" s="82">
        <v>11005</v>
      </c>
      <c r="G12" s="82">
        <v>23</v>
      </c>
      <c r="H12" s="83">
        <v>90000</v>
      </c>
      <c r="I12" s="83">
        <v>153000</v>
      </c>
      <c r="J12" s="83">
        <v>12281000</v>
      </c>
      <c r="K12" s="83">
        <v>0</v>
      </c>
      <c r="L12" s="83">
        <v>85709000</v>
      </c>
      <c r="M12" s="83">
        <v>0</v>
      </c>
      <c r="N12" s="83">
        <v>0</v>
      </c>
      <c r="O12" s="83">
        <v>-2474000</v>
      </c>
      <c r="P12" s="83">
        <v>-18000</v>
      </c>
      <c r="Q12" s="83">
        <v>2101000</v>
      </c>
      <c r="R12" s="83">
        <v>17614000</v>
      </c>
      <c r="S12" s="83">
        <v>0</v>
      </c>
      <c r="T12" s="83">
        <v>1585000</v>
      </c>
      <c r="U12" s="84" t="s">
        <v>790</v>
      </c>
      <c r="V12" s="83">
        <v>809056000</v>
      </c>
      <c r="W12" s="83">
        <v>29918000</v>
      </c>
      <c r="X12" s="83">
        <v>29918000</v>
      </c>
      <c r="Y12" s="83">
        <v>0</v>
      </c>
      <c r="Z12" s="83">
        <v>0</v>
      </c>
      <c r="AA12" s="83">
        <v>0</v>
      </c>
      <c r="AB12" s="83">
        <v>0</v>
      </c>
      <c r="AC12" s="83">
        <v>0</v>
      </c>
      <c r="AD12" s="83">
        <v>761022000</v>
      </c>
      <c r="AE12" s="83">
        <v>0</v>
      </c>
      <c r="AF12" s="83">
        <v>761022000</v>
      </c>
      <c r="AG12" s="83">
        <v>0</v>
      </c>
      <c r="AH12" s="83">
        <v>0</v>
      </c>
      <c r="AI12" s="83">
        <v>0</v>
      </c>
      <c r="AJ12" s="83">
        <v>0</v>
      </c>
      <c r="AK12" s="83">
        <v>0</v>
      </c>
      <c r="AL12" s="83">
        <v>0</v>
      </c>
      <c r="AM12" s="83">
        <v>0</v>
      </c>
      <c r="AN12" s="83">
        <v>0</v>
      </c>
      <c r="AO12" s="83">
        <v>0</v>
      </c>
      <c r="AP12" s="83">
        <v>0</v>
      </c>
      <c r="AQ12" s="83">
        <v>18116000</v>
      </c>
      <c r="AR12" s="82">
        <v>2016</v>
      </c>
      <c r="AS12" s="83">
        <v>809056000</v>
      </c>
      <c r="AT12" s="83">
        <v>0</v>
      </c>
      <c r="AU12" s="83">
        <v>0</v>
      </c>
      <c r="AV12" s="83">
        <v>0</v>
      </c>
      <c r="AW12" s="83">
        <v>787657000</v>
      </c>
      <c r="AX12" s="83">
        <v>0</v>
      </c>
      <c r="AY12" s="83">
        <v>0</v>
      </c>
      <c r="AZ12" s="83">
        <v>0</v>
      </c>
      <c r="BA12" s="83">
        <v>21399000</v>
      </c>
      <c r="BB12" s="84" t="s">
        <v>780</v>
      </c>
    </row>
    <row r="13" spans="1:54" x14ac:dyDescent="0.25">
      <c r="A13" s="62" t="str">
        <f t="shared" si="0"/>
        <v>1100524</v>
      </c>
      <c r="B13" s="68">
        <f>INDEX('Bilag 3'!$B$10:$B$637,MATCH('Data - enkelt'!A13,'Bilag 3'!$G$10:$G$637,0))</f>
        <v>11005</v>
      </c>
      <c r="C13" s="68">
        <f>INDEX('Bilag 3'!$D$10:$D$637,MATCH('Data - enkelt'!A13,'Bilag 3'!$G$10:$G$637,0))</f>
        <v>24</v>
      </c>
      <c r="D13" s="63" t="str">
        <f t="array" ref="D13">INDEX('Bilag 3'!$E$10:$E$636,MATCH(F13&amp;"_"&amp;G13,'Bilag 3'!$A$10:$A$636&amp;"_"&amp;'Bilag 3'!$C$10:$C$636,0))&amp;" - "&amp;INDEX('Bilag 3'!$F$10:$F$636,MATCH(F13&amp;"_"&amp;G13,'Bilag 3'!$A$10:$A$636&amp;"_"&amp;'Bilag 3'!$C$10:$C$636,0))</f>
        <v>Danske Invest - Østeuropa KL</v>
      </c>
      <c r="E13" s="82">
        <v>201612</v>
      </c>
      <c r="F13" s="82">
        <v>11005</v>
      </c>
      <c r="G13" s="82">
        <v>24</v>
      </c>
      <c r="H13" s="83">
        <v>29000</v>
      </c>
      <c r="I13" s="83">
        <v>3000</v>
      </c>
      <c r="J13" s="83">
        <v>14777000</v>
      </c>
      <c r="K13" s="83">
        <v>0</v>
      </c>
      <c r="L13" s="83">
        <v>97764000</v>
      </c>
      <c r="M13" s="83">
        <v>0</v>
      </c>
      <c r="N13" s="83">
        <v>0</v>
      </c>
      <c r="O13" s="83">
        <v>56000</v>
      </c>
      <c r="P13" s="83">
        <v>-22000</v>
      </c>
      <c r="Q13" s="83">
        <v>442000</v>
      </c>
      <c r="R13" s="83">
        <v>6515000</v>
      </c>
      <c r="S13" s="83">
        <v>0</v>
      </c>
      <c r="T13" s="83">
        <v>1610000</v>
      </c>
      <c r="U13" s="84" t="s">
        <v>791</v>
      </c>
      <c r="V13" s="83">
        <v>425384000</v>
      </c>
      <c r="W13" s="83">
        <v>1190000</v>
      </c>
      <c r="X13" s="83">
        <v>1190000</v>
      </c>
      <c r="Y13" s="83">
        <v>0</v>
      </c>
      <c r="Z13" s="83">
        <v>0</v>
      </c>
      <c r="AA13" s="83">
        <v>0</v>
      </c>
      <c r="AB13" s="83">
        <v>0</v>
      </c>
      <c r="AC13" s="83">
        <v>0</v>
      </c>
      <c r="AD13" s="83">
        <v>422330000</v>
      </c>
      <c r="AE13" s="83">
        <v>0</v>
      </c>
      <c r="AF13" s="83">
        <v>422330000</v>
      </c>
      <c r="AG13" s="83">
        <v>0</v>
      </c>
      <c r="AH13" s="83">
        <v>0</v>
      </c>
      <c r="AI13" s="83">
        <v>0</v>
      </c>
      <c r="AJ13" s="83">
        <v>0</v>
      </c>
      <c r="AK13" s="83">
        <v>0</v>
      </c>
      <c r="AL13" s="83">
        <v>0</v>
      </c>
      <c r="AM13" s="83">
        <v>0</v>
      </c>
      <c r="AN13" s="83">
        <v>0</v>
      </c>
      <c r="AO13" s="83">
        <v>0</v>
      </c>
      <c r="AP13" s="83">
        <v>0</v>
      </c>
      <c r="AQ13" s="83">
        <v>1864000</v>
      </c>
      <c r="AR13" s="82">
        <v>2016</v>
      </c>
      <c r="AS13" s="83">
        <v>425384000</v>
      </c>
      <c r="AT13" s="83">
        <v>0</v>
      </c>
      <c r="AU13" s="83">
        <v>0</v>
      </c>
      <c r="AV13" s="83">
        <v>0</v>
      </c>
      <c r="AW13" s="83">
        <v>425264000</v>
      </c>
      <c r="AX13" s="83">
        <v>0</v>
      </c>
      <c r="AY13" s="83">
        <v>0</v>
      </c>
      <c r="AZ13" s="83">
        <v>0</v>
      </c>
      <c r="BA13" s="83">
        <v>120000</v>
      </c>
      <c r="BB13" s="84" t="s">
        <v>780</v>
      </c>
    </row>
    <row r="14" spans="1:54" x14ac:dyDescent="0.25">
      <c r="A14" s="62" t="str">
        <f t="shared" si="0"/>
        <v>1100525</v>
      </c>
      <c r="B14" s="68">
        <f>INDEX('Bilag 3'!$B$10:$B$637,MATCH('Data - enkelt'!A14,'Bilag 3'!$G$10:$G$637,0))</f>
        <v>11005</v>
      </c>
      <c r="C14" s="68">
        <f>INDEX('Bilag 3'!$D$10:$D$637,MATCH('Data - enkelt'!A14,'Bilag 3'!$G$10:$G$637,0))</f>
        <v>25</v>
      </c>
      <c r="D14" s="63" t="str">
        <f t="array" ref="D14">INDEX('Bilag 3'!$E$10:$E$636,MATCH(F14&amp;"_"&amp;G14,'Bilag 3'!$A$10:$A$636&amp;"_"&amp;'Bilag 3'!$C$10:$C$636,0))&amp;" - "&amp;INDEX('Bilag 3'!$F$10:$F$636,MATCH(F14&amp;"_"&amp;G14,'Bilag 3'!$A$10:$A$636&amp;"_"&amp;'Bilag 3'!$C$10:$C$636,0))</f>
        <v>Danske Invest - USA KL</v>
      </c>
      <c r="E14" s="82">
        <v>201612</v>
      </c>
      <c r="F14" s="82">
        <v>11005</v>
      </c>
      <c r="G14" s="82">
        <v>25</v>
      </c>
      <c r="H14" s="83">
        <v>218000</v>
      </c>
      <c r="I14" s="83">
        <v>233000</v>
      </c>
      <c r="J14" s="83">
        <v>103475000</v>
      </c>
      <c r="K14" s="83">
        <v>0</v>
      </c>
      <c r="L14" s="83">
        <v>647460000</v>
      </c>
      <c r="M14" s="83">
        <v>0</v>
      </c>
      <c r="N14" s="83">
        <v>0</v>
      </c>
      <c r="O14" s="83">
        <v>5361000</v>
      </c>
      <c r="P14" s="83">
        <v>397000</v>
      </c>
      <c r="Q14" s="83">
        <v>307000</v>
      </c>
      <c r="R14" s="83">
        <v>57996000</v>
      </c>
      <c r="S14" s="83">
        <v>0</v>
      </c>
      <c r="T14" s="83">
        <v>14047000</v>
      </c>
      <c r="U14" s="84" t="s">
        <v>792</v>
      </c>
      <c r="V14" s="83">
        <v>4942882000</v>
      </c>
      <c r="W14" s="83">
        <v>118091000</v>
      </c>
      <c r="X14" s="83">
        <v>118091000</v>
      </c>
      <c r="Y14" s="83">
        <v>0</v>
      </c>
      <c r="Z14" s="83">
        <v>0</v>
      </c>
      <c r="AA14" s="83">
        <v>0</v>
      </c>
      <c r="AB14" s="83">
        <v>0</v>
      </c>
      <c r="AC14" s="83">
        <v>0</v>
      </c>
      <c r="AD14" s="83">
        <v>4811034000</v>
      </c>
      <c r="AE14" s="83">
        <v>0</v>
      </c>
      <c r="AF14" s="83">
        <v>4811034000</v>
      </c>
      <c r="AG14" s="83">
        <v>0</v>
      </c>
      <c r="AH14" s="83">
        <v>0</v>
      </c>
      <c r="AI14" s="83">
        <v>0</v>
      </c>
      <c r="AJ14" s="83">
        <v>0</v>
      </c>
      <c r="AK14" s="83">
        <v>0</v>
      </c>
      <c r="AL14" s="83">
        <v>0</v>
      </c>
      <c r="AM14" s="83">
        <v>0</v>
      </c>
      <c r="AN14" s="83">
        <v>0</v>
      </c>
      <c r="AO14" s="83">
        <v>0</v>
      </c>
      <c r="AP14" s="83">
        <v>0</v>
      </c>
      <c r="AQ14" s="83">
        <v>13757000</v>
      </c>
      <c r="AR14" s="82">
        <v>2016</v>
      </c>
      <c r="AS14" s="83">
        <v>4942882000</v>
      </c>
      <c r="AT14" s="83">
        <v>0</v>
      </c>
      <c r="AU14" s="83">
        <v>0</v>
      </c>
      <c r="AV14" s="83">
        <v>0</v>
      </c>
      <c r="AW14" s="83">
        <v>4894532000</v>
      </c>
      <c r="AX14" s="83">
        <v>0</v>
      </c>
      <c r="AY14" s="83">
        <v>0</v>
      </c>
      <c r="AZ14" s="83">
        <v>0</v>
      </c>
      <c r="BA14" s="83">
        <v>48350000</v>
      </c>
      <c r="BB14" s="84" t="s">
        <v>780</v>
      </c>
    </row>
    <row r="15" spans="1:54" x14ac:dyDescent="0.25">
      <c r="A15" s="62" t="str">
        <f t="shared" si="0"/>
        <v>1100526</v>
      </c>
      <c r="B15" s="68">
        <f>INDEX('Bilag 3'!$B$10:$B$637,MATCH('Data - enkelt'!A15,'Bilag 3'!$G$10:$G$637,0))</f>
        <v>11005</v>
      </c>
      <c r="C15" s="68">
        <f>INDEX('Bilag 3'!$D$10:$D$637,MATCH('Data - enkelt'!A15,'Bilag 3'!$G$10:$G$637,0))</f>
        <v>26</v>
      </c>
      <c r="D15" s="63" t="str">
        <f t="array" ref="D15">INDEX('Bilag 3'!$E$10:$E$636,MATCH(F15&amp;"_"&amp;G15,'Bilag 3'!$A$10:$A$636&amp;"_"&amp;'Bilag 3'!$C$10:$C$636,0))&amp;" - "&amp;INDEX('Bilag 3'!$F$10:$F$636,MATCH(F15&amp;"_"&amp;G15,'Bilag 3'!$A$10:$A$636&amp;"_"&amp;'Bilag 3'!$C$10:$C$636,0))</f>
        <v>Danske Invest - Latinamerika KL</v>
      </c>
      <c r="E15" s="82">
        <v>201612</v>
      </c>
      <c r="F15" s="82">
        <v>11005</v>
      </c>
      <c r="G15" s="82">
        <v>26</v>
      </c>
      <c r="H15" s="83">
        <v>11000</v>
      </c>
      <c r="I15" s="83">
        <v>6000</v>
      </c>
      <c r="J15" s="83">
        <v>7135000</v>
      </c>
      <c r="K15" s="83">
        <v>0</v>
      </c>
      <c r="L15" s="83">
        <v>63790000</v>
      </c>
      <c r="M15" s="83">
        <v>0</v>
      </c>
      <c r="N15" s="83">
        <v>0</v>
      </c>
      <c r="O15" s="83">
        <v>80000</v>
      </c>
      <c r="P15" s="83">
        <v>30000</v>
      </c>
      <c r="Q15" s="83">
        <v>39000</v>
      </c>
      <c r="R15" s="83">
        <v>3874000</v>
      </c>
      <c r="S15" s="83">
        <v>0</v>
      </c>
      <c r="T15" s="83">
        <v>627000</v>
      </c>
      <c r="U15" s="84" t="s">
        <v>793</v>
      </c>
      <c r="V15" s="83">
        <v>240140000</v>
      </c>
      <c r="W15" s="83">
        <v>1645000</v>
      </c>
      <c r="X15" s="83">
        <v>1645000</v>
      </c>
      <c r="Y15" s="83">
        <v>0</v>
      </c>
      <c r="Z15" s="83">
        <v>0</v>
      </c>
      <c r="AA15" s="83">
        <v>0</v>
      </c>
      <c r="AB15" s="83">
        <v>0</v>
      </c>
      <c r="AC15" s="83">
        <v>0</v>
      </c>
      <c r="AD15" s="83">
        <v>235098000</v>
      </c>
      <c r="AE15" s="83">
        <v>0</v>
      </c>
      <c r="AF15" s="83">
        <v>231215000</v>
      </c>
      <c r="AG15" s="83">
        <v>0</v>
      </c>
      <c r="AH15" s="83">
        <v>3883000</v>
      </c>
      <c r="AI15" s="83">
        <v>0</v>
      </c>
      <c r="AJ15" s="83">
        <v>0</v>
      </c>
      <c r="AK15" s="83">
        <v>0</v>
      </c>
      <c r="AL15" s="83">
        <v>0</v>
      </c>
      <c r="AM15" s="83">
        <v>0</v>
      </c>
      <c r="AN15" s="83">
        <v>0</v>
      </c>
      <c r="AO15" s="83">
        <v>0</v>
      </c>
      <c r="AP15" s="83">
        <v>0</v>
      </c>
      <c r="AQ15" s="83">
        <v>3398000</v>
      </c>
      <c r="AR15" s="82">
        <v>2016</v>
      </c>
      <c r="AS15" s="83">
        <v>240140000</v>
      </c>
      <c r="AT15" s="83">
        <v>0</v>
      </c>
      <c r="AU15" s="83">
        <v>0</v>
      </c>
      <c r="AV15" s="83">
        <v>0</v>
      </c>
      <c r="AW15" s="83">
        <v>239895000</v>
      </c>
      <c r="AX15" s="83">
        <v>0</v>
      </c>
      <c r="AY15" s="83">
        <v>0</v>
      </c>
      <c r="AZ15" s="83">
        <v>0</v>
      </c>
      <c r="BA15" s="83">
        <v>246000</v>
      </c>
      <c r="BB15" s="84" t="s">
        <v>780</v>
      </c>
    </row>
    <row r="16" spans="1:54" x14ac:dyDescent="0.25">
      <c r="A16" s="62" t="str">
        <f t="shared" si="0"/>
        <v>1100528</v>
      </c>
      <c r="B16" s="68">
        <f>INDEX('Bilag 3'!$B$10:$B$637,MATCH('Data - enkelt'!A16,'Bilag 3'!$G$10:$G$637,0))</f>
        <v>11005</v>
      </c>
      <c r="C16" s="68">
        <f>INDEX('Bilag 3'!$D$10:$D$637,MATCH('Data - enkelt'!A16,'Bilag 3'!$G$10:$G$637,0))</f>
        <v>28</v>
      </c>
      <c r="D16" s="63" t="str">
        <f t="array" ref="D16">INDEX('Bilag 3'!$E$10:$E$636,MATCH(F16&amp;"_"&amp;G16,'Bilag 3'!$A$10:$A$636&amp;"_"&amp;'Bilag 3'!$C$10:$C$636,0))&amp;" - "&amp;INDEX('Bilag 3'!$F$10:$F$636,MATCH(F16&amp;"_"&amp;G16,'Bilag 3'!$A$10:$A$636&amp;"_"&amp;'Bilag 3'!$C$10:$C$636,0))</f>
        <v>Danske Invest - Bioteknologi KL</v>
      </c>
      <c r="E16" s="82">
        <v>201612</v>
      </c>
      <c r="F16" s="82">
        <v>11005</v>
      </c>
      <c r="G16" s="82">
        <v>28</v>
      </c>
      <c r="H16" s="83">
        <v>51000</v>
      </c>
      <c r="I16" s="83">
        <v>20000</v>
      </c>
      <c r="J16" s="83">
        <v>2307000</v>
      </c>
      <c r="K16" s="83">
        <v>0</v>
      </c>
      <c r="L16" s="83">
        <v>-223196000</v>
      </c>
      <c r="M16" s="83">
        <v>0</v>
      </c>
      <c r="N16" s="83">
        <v>0</v>
      </c>
      <c r="O16" s="83">
        <v>1572000</v>
      </c>
      <c r="P16" s="83">
        <v>-14000</v>
      </c>
      <c r="Q16" s="83">
        <v>341000</v>
      </c>
      <c r="R16" s="83">
        <v>9639000</v>
      </c>
      <c r="S16" s="83">
        <v>0</v>
      </c>
      <c r="T16" s="83">
        <v>371000</v>
      </c>
      <c r="U16" s="84" t="s">
        <v>794</v>
      </c>
      <c r="V16" s="83">
        <v>762498000</v>
      </c>
      <c r="W16" s="83">
        <v>2239000</v>
      </c>
      <c r="X16" s="83">
        <v>2239000</v>
      </c>
      <c r="Y16" s="83">
        <v>0</v>
      </c>
      <c r="Z16" s="83">
        <v>0</v>
      </c>
      <c r="AA16" s="83">
        <v>0</v>
      </c>
      <c r="AB16" s="83">
        <v>0</v>
      </c>
      <c r="AC16" s="83">
        <v>0</v>
      </c>
      <c r="AD16" s="83">
        <v>760115000</v>
      </c>
      <c r="AE16" s="83">
        <v>0</v>
      </c>
      <c r="AF16" s="83">
        <v>760115000</v>
      </c>
      <c r="AG16" s="83">
        <v>0</v>
      </c>
      <c r="AH16" s="83">
        <v>0</v>
      </c>
      <c r="AI16" s="83">
        <v>0</v>
      </c>
      <c r="AJ16" s="83">
        <v>0</v>
      </c>
      <c r="AK16" s="83">
        <v>0</v>
      </c>
      <c r="AL16" s="83">
        <v>0</v>
      </c>
      <c r="AM16" s="83">
        <v>0</v>
      </c>
      <c r="AN16" s="83">
        <v>0</v>
      </c>
      <c r="AO16" s="83">
        <v>0</v>
      </c>
      <c r="AP16" s="83">
        <v>0</v>
      </c>
      <c r="AQ16" s="83">
        <v>143000</v>
      </c>
      <c r="AR16" s="82">
        <v>2016</v>
      </c>
      <c r="AS16" s="83">
        <v>762498000</v>
      </c>
      <c r="AT16" s="83">
        <v>0</v>
      </c>
      <c r="AU16" s="83">
        <v>0</v>
      </c>
      <c r="AV16" s="83">
        <v>0</v>
      </c>
      <c r="AW16" s="83">
        <v>762350000</v>
      </c>
      <c r="AX16" s="83">
        <v>0</v>
      </c>
      <c r="AY16" s="83">
        <v>0</v>
      </c>
      <c r="AZ16" s="83">
        <v>0</v>
      </c>
      <c r="BA16" s="83">
        <v>148000</v>
      </c>
      <c r="BB16" s="84" t="s">
        <v>780</v>
      </c>
    </row>
    <row r="17" spans="1:54" x14ac:dyDescent="0.25">
      <c r="A17" s="62" t="str">
        <f t="shared" si="0"/>
        <v>1100529</v>
      </c>
      <c r="B17" s="68">
        <f>INDEX('Bilag 3'!$B$10:$B$637,MATCH('Data - enkelt'!A17,'Bilag 3'!$G$10:$G$637,0))</f>
        <v>11005</v>
      </c>
      <c r="C17" s="68">
        <f>INDEX('Bilag 3'!$D$10:$D$637,MATCH('Data - enkelt'!A17,'Bilag 3'!$G$10:$G$637,0))</f>
        <v>29</v>
      </c>
      <c r="D17" s="63" t="str">
        <f t="array" ref="D17">INDEX('Bilag 3'!$E$10:$E$636,MATCH(F17&amp;"_"&amp;G17,'Bilag 3'!$A$10:$A$636&amp;"_"&amp;'Bilag 3'!$C$10:$C$636,0))&amp;" - "&amp;INDEX('Bilag 3'!$F$10:$F$636,MATCH(F17&amp;"_"&amp;G17,'Bilag 3'!$A$10:$A$636&amp;"_"&amp;'Bilag 3'!$C$10:$C$636,0))</f>
        <v>Danske Invest - Global StockPicking KL</v>
      </c>
      <c r="E17" s="82">
        <v>201612</v>
      </c>
      <c r="F17" s="82">
        <v>11005</v>
      </c>
      <c r="G17" s="82">
        <v>29</v>
      </c>
      <c r="H17" s="83">
        <v>89000</v>
      </c>
      <c r="I17" s="83">
        <v>189000</v>
      </c>
      <c r="J17" s="83">
        <v>56903000</v>
      </c>
      <c r="K17" s="83">
        <v>0</v>
      </c>
      <c r="L17" s="83">
        <v>130698000</v>
      </c>
      <c r="M17" s="83">
        <v>0</v>
      </c>
      <c r="N17" s="83">
        <v>0</v>
      </c>
      <c r="O17" s="83">
        <v>4352000</v>
      </c>
      <c r="P17" s="83">
        <v>-218000</v>
      </c>
      <c r="Q17" s="83">
        <v>1253000</v>
      </c>
      <c r="R17" s="83">
        <v>33766000</v>
      </c>
      <c r="S17" s="83">
        <v>0</v>
      </c>
      <c r="T17" s="83">
        <v>4902000</v>
      </c>
      <c r="U17" s="84" t="s">
        <v>795</v>
      </c>
      <c r="V17" s="83">
        <v>2225706000</v>
      </c>
      <c r="W17" s="83">
        <v>51547000</v>
      </c>
      <c r="X17" s="83">
        <v>51547000</v>
      </c>
      <c r="Y17" s="83">
        <v>0</v>
      </c>
      <c r="Z17" s="83">
        <v>0</v>
      </c>
      <c r="AA17" s="83">
        <v>0</v>
      </c>
      <c r="AB17" s="83">
        <v>0</v>
      </c>
      <c r="AC17" s="83">
        <v>0</v>
      </c>
      <c r="AD17" s="83">
        <v>2170958000</v>
      </c>
      <c r="AE17" s="83">
        <v>69677000</v>
      </c>
      <c r="AF17" s="83">
        <v>2101281000</v>
      </c>
      <c r="AG17" s="83">
        <v>0</v>
      </c>
      <c r="AH17" s="83">
        <v>0</v>
      </c>
      <c r="AI17" s="83">
        <v>0</v>
      </c>
      <c r="AJ17" s="83">
        <v>0</v>
      </c>
      <c r="AK17" s="83">
        <v>0</v>
      </c>
      <c r="AL17" s="83">
        <v>0</v>
      </c>
      <c r="AM17" s="83">
        <v>0</v>
      </c>
      <c r="AN17" s="83">
        <v>0</v>
      </c>
      <c r="AO17" s="83">
        <v>0</v>
      </c>
      <c r="AP17" s="83">
        <v>0</v>
      </c>
      <c r="AQ17" s="83">
        <v>3201000</v>
      </c>
      <c r="AR17" s="82">
        <v>2016</v>
      </c>
      <c r="AS17" s="83">
        <v>2225706000</v>
      </c>
      <c r="AT17" s="83">
        <v>0</v>
      </c>
      <c r="AU17" s="83">
        <v>0</v>
      </c>
      <c r="AV17" s="83">
        <v>0</v>
      </c>
      <c r="AW17" s="83">
        <v>2225114000</v>
      </c>
      <c r="AX17" s="83">
        <v>0</v>
      </c>
      <c r="AY17" s="83">
        <v>0</v>
      </c>
      <c r="AZ17" s="83">
        <v>0</v>
      </c>
      <c r="BA17" s="83">
        <v>592000</v>
      </c>
      <c r="BB17" s="84" t="s">
        <v>780</v>
      </c>
    </row>
    <row r="18" spans="1:54" x14ac:dyDescent="0.25">
      <c r="A18" s="62" t="str">
        <f t="shared" si="0"/>
        <v>1100531</v>
      </c>
      <c r="B18" s="68">
        <f>INDEX('Bilag 3'!$B$10:$B$637,MATCH('Data - enkelt'!A18,'Bilag 3'!$G$10:$G$637,0))</f>
        <v>11005</v>
      </c>
      <c r="C18" s="68">
        <f>INDEX('Bilag 3'!$D$10:$D$637,MATCH('Data - enkelt'!A18,'Bilag 3'!$G$10:$G$637,0))</f>
        <v>31</v>
      </c>
      <c r="D18" s="63" t="str">
        <f t="array" ref="D18">INDEX('Bilag 3'!$E$10:$E$636,MATCH(F18&amp;"_"&amp;G18,'Bilag 3'!$A$10:$A$636&amp;"_"&amp;'Bilag 3'!$C$10:$C$636,0))&amp;" - "&amp;INDEX('Bilag 3'!$F$10:$F$636,MATCH(F18&amp;"_"&amp;G18,'Bilag 3'!$A$10:$A$636&amp;"_"&amp;'Bilag 3'!$C$10:$C$636,0))</f>
        <v>Danske Invest - Global Plus KL</v>
      </c>
      <c r="E18" s="82">
        <v>201612</v>
      </c>
      <c r="F18" s="82">
        <v>11005</v>
      </c>
      <c r="G18" s="82">
        <v>31</v>
      </c>
      <c r="H18" s="83">
        <v>5000</v>
      </c>
      <c r="I18" s="83">
        <v>7000</v>
      </c>
      <c r="J18" s="83">
        <v>2944000</v>
      </c>
      <c r="K18" s="83">
        <v>0</v>
      </c>
      <c r="L18" s="83">
        <v>7779000</v>
      </c>
      <c r="M18" s="83">
        <v>0</v>
      </c>
      <c r="N18" s="83">
        <v>0</v>
      </c>
      <c r="O18" s="83">
        <v>151000</v>
      </c>
      <c r="P18" s="83">
        <v>-9000</v>
      </c>
      <c r="Q18" s="83">
        <v>90000</v>
      </c>
      <c r="R18" s="83">
        <v>1817000</v>
      </c>
      <c r="S18" s="83">
        <v>0</v>
      </c>
      <c r="T18" s="83">
        <v>253000</v>
      </c>
      <c r="U18" s="84" t="s">
        <v>796</v>
      </c>
      <c r="V18" s="83">
        <v>121570000</v>
      </c>
      <c r="W18" s="83">
        <v>1844000</v>
      </c>
      <c r="X18" s="83">
        <v>1844000</v>
      </c>
      <c r="Y18" s="83">
        <v>0</v>
      </c>
      <c r="Z18" s="83">
        <v>0</v>
      </c>
      <c r="AA18" s="83">
        <v>0</v>
      </c>
      <c r="AB18" s="83">
        <v>0</v>
      </c>
      <c r="AC18" s="83">
        <v>0</v>
      </c>
      <c r="AD18" s="83">
        <v>119579000</v>
      </c>
      <c r="AE18" s="83">
        <v>3854000</v>
      </c>
      <c r="AF18" s="83">
        <v>115726000</v>
      </c>
      <c r="AG18" s="83">
        <v>0</v>
      </c>
      <c r="AH18" s="83">
        <v>0</v>
      </c>
      <c r="AI18" s="83">
        <v>0</v>
      </c>
      <c r="AJ18" s="83">
        <v>0</v>
      </c>
      <c r="AK18" s="83">
        <v>0</v>
      </c>
      <c r="AL18" s="83">
        <v>0</v>
      </c>
      <c r="AM18" s="83">
        <v>0</v>
      </c>
      <c r="AN18" s="83">
        <v>0</v>
      </c>
      <c r="AO18" s="83">
        <v>0</v>
      </c>
      <c r="AP18" s="83">
        <v>0</v>
      </c>
      <c r="AQ18" s="83">
        <v>147000</v>
      </c>
      <c r="AR18" s="82">
        <v>2016</v>
      </c>
      <c r="AS18" s="83">
        <v>121570000</v>
      </c>
      <c r="AT18" s="83">
        <v>0</v>
      </c>
      <c r="AU18" s="83">
        <v>0</v>
      </c>
      <c r="AV18" s="83">
        <v>0</v>
      </c>
      <c r="AW18" s="83">
        <v>121537000</v>
      </c>
      <c r="AX18" s="83">
        <v>0</v>
      </c>
      <c r="AY18" s="83">
        <v>0</v>
      </c>
      <c r="AZ18" s="83">
        <v>0</v>
      </c>
      <c r="BA18" s="83">
        <v>33000</v>
      </c>
      <c r="BB18" s="84" t="s">
        <v>780</v>
      </c>
    </row>
    <row r="19" spans="1:54" x14ac:dyDescent="0.25">
      <c r="A19" s="62" t="str">
        <f t="shared" si="0"/>
        <v>1100533</v>
      </c>
      <c r="B19" s="68">
        <f>INDEX('Bilag 3'!$B$10:$B$637,MATCH('Data - enkelt'!A19,'Bilag 3'!$G$10:$G$637,0))</f>
        <v>11005</v>
      </c>
      <c r="C19" s="68">
        <f>INDEX('Bilag 3'!$D$10:$D$637,MATCH('Data - enkelt'!A19,'Bilag 3'!$G$10:$G$637,0))</f>
        <v>33</v>
      </c>
      <c r="D19" s="63" t="str">
        <f t="array" ref="D19">INDEX('Bilag 3'!$E$10:$E$636,MATCH(F19&amp;"_"&amp;G19,'Bilag 3'!$A$10:$A$636&amp;"_"&amp;'Bilag 3'!$C$10:$C$636,0))&amp;" - "&amp;INDEX('Bilag 3'!$F$10:$F$636,MATCH(F19&amp;"_"&amp;G19,'Bilag 3'!$A$10:$A$636&amp;"_"&amp;'Bilag 3'!$C$10:$C$636,0))</f>
        <v>Danske Invest - Globale Virksomhedsobligationer KL</v>
      </c>
      <c r="E19" s="82">
        <v>201612</v>
      </c>
      <c r="F19" s="82">
        <v>11005</v>
      </c>
      <c r="G19" s="82">
        <v>33</v>
      </c>
      <c r="H19" s="83">
        <v>57663000</v>
      </c>
      <c r="I19" s="83">
        <v>303000</v>
      </c>
      <c r="J19" s="83">
        <v>0</v>
      </c>
      <c r="K19" s="83">
        <v>49099000</v>
      </c>
      <c r="L19" s="83">
        <v>0</v>
      </c>
      <c r="M19" s="83">
        <v>0</v>
      </c>
      <c r="N19" s="83">
        <v>10198000</v>
      </c>
      <c r="O19" s="83">
        <v>683000</v>
      </c>
      <c r="P19" s="83">
        <v>1000</v>
      </c>
      <c r="Q19" s="83">
        <v>74000</v>
      </c>
      <c r="R19" s="83">
        <v>21694000</v>
      </c>
      <c r="S19" s="83">
        <v>0</v>
      </c>
      <c r="T19" s="83">
        <v>0</v>
      </c>
      <c r="U19" s="84" t="s">
        <v>797</v>
      </c>
      <c r="V19" s="83">
        <v>2220002000</v>
      </c>
      <c r="W19" s="83">
        <v>43323000</v>
      </c>
      <c r="X19" s="83">
        <v>40622000</v>
      </c>
      <c r="Y19" s="83">
        <v>2702000</v>
      </c>
      <c r="Z19" s="83">
        <v>2145807000</v>
      </c>
      <c r="AA19" s="83">
        <v>74263000</v>
      </c>
      <c r="AB19" s="83">
        <v>2067180000</v>
      </c>
      <c r="AC19" s="83">
        <v>4364000</v>
      </c>
      <c r="AD19" s="83">
        <v>0</v>
      </c>
      <c r="AE19" s="83">
        <v>0</v>
      </c>
      <c r="AF19" s="83">
        <v>0</v>
      </c>
      <c r="AG19" s="83">
        <v>0</v>
      </c>
      <c r="AH19" s="83">
        <v>0</v>
      </c>
      <c r="AI19" s="83">
        <v>0</v>
      </c>
      <c r="AJ19" s="83">
        <v>0</v>
      </c>
      <c r="AK19" s="83">
        <v>0</v>
      </c>
      <c r="AL19" s="83">
        <v>0</v>
      </c>
      <c r="AM19" s="83">
        <v>1100000</v>
      </c>
      <c r="AN19" s="83">
        <v>0</v>
      </c>
      <c r="AO19" s="83">
        <v>1100000</v>
      </c>
      <c r="AP19" s="83">
        <v>0</v>
      </c>
      <c r="AQ19" s="83">
        <v>29772000</v>
      </c>
      <c r="AR19" s="82">
        <v>2016</v>
      </c>
      <c r="AS19" s="83">
        <v>2220002000</v>
      </c>
      <c r="AT19" s="83">
        <v>0</v>
      </c>
      <c r="AU19" s="83">
        <v>0</v>
      </c>
      <c r="AV19" s="83">
        <v>0</v>
      </c>
      <c r="AW19" s="83">
        <v>2218177000</v>
      </c>
      <c r="AX19" s="83">
        <v>15000</v>
      </c>
      <c r="AY19" s="83">
        <v>0</v>
      </c>
      <c r="AZ19" s="83">
        <v>15000</v>
      </c>
      <c r="BA19" s="83">
        <v>1810000</v>
      </c>
      <c r="BB19" s="84" t="s">
        <v>780</v>
      </c>
    </row>
    <row r="20" spans="1:54" x14ac:dyDescent="0.25">
      <c r="A20" s="62" t="str">
        <f t="shared" si="0"/>
        <v>1100534</v>
      </c>
      <c r="B20" s="68">
        <f>INDEX('Bilag 3'!$B$10:$B$637,MATCH('Data - enkelt'!A20,'Bilag 3'!$G$10:$G$637,0))</f>
        <v>11005</v>
      </c>
      <c r="C20" s="68">
        <f>INDEX('Bilag 3'!$D$10:$D$637,MATCH('Data - enkelt'!A20,'Bilag 3'!$G$10:$G$637,0))</f>
        <v>34</v>
      </c>
      <c r="D20" s="63" t="str">
        <f t="array" ref="D20">INDEX('Bilag 3'!$E$10:$E$636,MATCH(F20&amp;"_"&amp;G20,'Bilag 3'!$A$10:$A$636&amp;"_"&amp;'Bilag 3'!$C$10:$C$636,0))&amp;" - "&amp;INDEX('Bilag 3'!$F$10:$F$636,MATCH(F20&amp;"_"&amp;G20,'Bilag 3'!$A$10:$A$636&amp;"_"&amp;'Bilag 3'!$C$10:$C$636,0))</f>
        <v>Danske Invest - Danske Lange Obligationer KL</v>
      </c>
      <c r="E20" s="82">
        <v>201612</v>
      </c>
      <c r="F20" s="82">
        <v>11005</v>
      </c>
      <c r="G20" s="82">
        <v>34</v>
      </c>
      <c r="H20" s="83">
        <v>67596000</v>
      </c>
      <c r="I20" s="83">
        <v>86000</v>
      </c>
      <c r="J20" s="83">
        <v>0</v>
      </c>
      <c r="K20" s="83">
        <v>97384000</v>
      </c>
      <c r="L20" s="83">
        <v>0</v>
      </c>
      <c r="M20" s="83">
        <v>0</v>
      </c>
      <c r="N20" s="83">
        <v>40133000</v>
      </c>
      <c r="O20" s="83">
        <v>16000</v>
      </c>
      <c r="P20" s="83">
        <v>0</v>
      </c>
      <c r="Q20" s="83">
        <v>0</v>
      </c>
      <c r="R20" s="83">
        <v>21004000</v>
      </c>
      <c r="S20" s="83">
        <v>0</v>
      </c>
      <c r="T20" s="83">
        <v>0</v>
      </c>
      <c r="U20" s="84" t="s">
        <v>798</v>
      </c>
      <c r="V20" s="83">
        <v>3475961000</v>
      </c>
      <c r="W20" s="83">
        <v>1373000</v>
      </c>
      <c r="X20" s="83">
        <v>1373000</v>
      </c>
      <c r="Y20" s="83">
        <v>0</v>
      </c>
      <c r="Z20" s="83">
        <v>3335729000</v>
      </c>
      <c r="AA20" s="83">
        <v>3231530000</v>
      </c>
      <c r="AB20" s="83">
        <v>104198000</v>
      </c>
      <c r="AC20" s="83">
        <v>0</v>
      </c>
      <c r="AD20" s="83">
        <v>0</v>
      </c>
      <c r="AE20" s="83">
        <v>0</v>
      </c>
      <c r="AF20" s="83">
        <v>0</v>
      </c>
      <c r="AG20" s="83">
        <v>0</v>
      </c>
      <c r="AH20" s="83">
        <v>0</v>
      </c>
      <c r="AI20" s="83">
        <v>0</v>
      </c>
      <c r="AJ20" s="83">
        <v>0</v>
      </c>
      <c r="AK20" s="83">
        <v>0</v>
      </c>
      <c r="AL20" s="83">
        <v>0</v>
      </c>
      <c r="AM20" s="83">
        <v>6690000</v>
      </c>
      <c r="AN20" s="83">
        <v>0</v>
      </c>
      <c r="AO20" s="83">
        <v>6690000</v>
      </c>
      <c r="AP20" s="83">
        <v>0</v>
      </c>
      <c r="AQ20" s="83">
        <v>132168000</v>
      </c>
      <c r="AR20" s="82">
        <v>2016</v>
      </c>
      <c r="AS20" s="83">
        <v>3475961000</v>
      </c>
      <c r="AT20" s="83">
        <v>0</v>
      </c>
      <c r="AU20" s="83">
        <v>0</v>
      </c>
      <c r="AV20" s="83">
        <v>0</v>
      </c>
      <c r="AW20" s="83">
        <v>3475618000</v>
      </c>
      <c r="AX20" s="83">
        <v>0</v>
      </c>
      <c r="AY20" s="83">
        <v>0</v>
      </c>
      <c r="AZ20" s="83">
        <v>0</v>
      </c>
      <c r="BA20" s="83">
        <v>342000</v>
      </c>
      <c r="BB20" s="84" t="s">
        <v>780</v>
      </c>
    </row>
    <row r="21" spans="1:54" x14ac:dyDescent="0.25">
      <c r="A21" s="62" t="str">
        <f t="shared" si="0"/>
        <v>1100537</v>
      </c>
      <c r="B21" s="68">
        <f>INDEX('Bilag 3'!$B$10:$B$637,MATCH('Data - enkelt'!A21,'Bilag 3'!$G$10:$G$637,0))</f>
        <v>11005</v>
      </c>
      <c r="C21" s="68">
        <f>INDEX('Bilag 3'!$D$10:$D$637,MATCH('Data - enkelt'!A21,'Bilag 3'!$G$10:$G$637,0))</f>
        <v>37</v>
      </c>
      <c r="D21" s="63" t="str">
        <f t="array" ref="D21">INDEX('Bilag 3'!$E$10:$E$636,MATCH(F21&amp;"_"&amp;G21,'Bilag 3'!$A$10:$A$636&amp;"_"&amp;'Bilag 3'!$C$10:$C$636,0))&amp;" - "&amp;INDEX('Bilag 3'!$F$10:$F$636,MATCH(F21&amp;"_"&amp;G21,'Bilag 3'!$A$10:$A$636&amp;"_"&amp;'Bilag 3'!$C$10:$C$636,0))</f>
        <v>Danske Invest - Danmark - Akkumulerende KL</v>
      </c>
      <c r="E21" s="82">
        <v>201612</v>
      </c>
      <c r="F21" s="82">
        <v>11005</v>
      </c>
      <c r="G21" s="82">
        <v>37</v>
      </c>
      <c r="H21" s="83">
        <v>272000</v>
      </c>
      <c r="I21" s="83">
        <v>284000</v>
      </c>
      <c r="J21" s="83">
        <v>62649000</v>
      </c>
      <c r="K21" s="83">
        <v>0</v>
      </c>
      <c r="L21" s="83">
        <v>-48433000</v>
      </c>
      <c r="M21" s="83">
        <v>0</v>
      </c>
      <c r="N21" s="83">
        <v>0</v>
      </c>
      <c r="O21" s="83">
        <v>0</v>
      </c>
      <c r="P21" s="83">
        <v>0</v>
      </c>
      <c r="Q21" s="83">
        <v>1342000</v>
      </c>
      <c r="R21" s="83">
        <v>37948000</v>
      </c>
      <c r="S21" s="83">
        <v>0</v>
      </c>
      <c r="T21" s="83">
        <v>8124000</v>
      </c>
      <c r="U21" s="84" t="s">
        <v>799</v>
      </c>
      <c r="V21" s="83">
        <v>2476499000</v>
      </c>
      <c r="W21" s="83">
        <v>30107000</v>
      </c>
      <c r="X21" s="83">
        <v>30107000</v>
      </c>
      <c r="Y21" s="83">
        <v>0</v>
      </c>
      <c r="Z21" s="83">
        <v>0</v>
      </c>
      <c r="AA21" s="83">
        <v>0</v>
      </c>
      <c r="AB21" s="83">
        <v>0</v>
      </c>
      <c r="AC21" s="83">
        <v>0</v>
      </c>
      <c r="AD21" s="83">
        <v>2446367000</v>
      </c>
      <c r="AE21" s="83">
        <v>2360884000</v>
      </c>
      <c r="AF21" s="83">
        <v>85126000</v>
      </c>
      <c r="AG21" s="83">
        <v>357000</v>
      </c>
      <c r="AH21" s="83">
        <v>0</v>
      </c>
      <c r="AI21" s="83">
        <v>0</v>
      </c>
      <c r="AJ21" s="83">
        <v>0</v>
      </c>
      <c r="AK21" s="83">
        <v>0</v>
      </c>
      <c r="AL21" s="83">
        <v>0</v>
      </c>
      <c r="AM21" s="83">
        <v>0</v>
      </c>
      <c r="AN21" s="83">
        <v>0</v>
      </c>
      <c r="AO21" s="83">
        <v>0</v>
      </c>
      <c r="AP21" s="83">
        <v>0</v>
      </c>
      <c r="AQ21" s="83">
        <v>25000</v>
      </c>
      <c r="AR21" s="82">
        <v>2016</v>
      </c>
      <c r="AS21" s="83">
        <v>2476499000</v>
      </c>
      <c r="AT21" s="83">
        <v>0</v>
      </c>
      <c r="AU21" s="83">
        <v>0</v>
      </c>
      <c r="AV21" s="83">
        <v>0</v>
      </c>
      <c r="AW21" s="83">
        <v>2475908000</v>
      </c>
      <c r="AX21" s="83">
        <v>0</v>
      </c>
      <c r="AY21" s="83">
        <v>0</v>
      </c>
      <c r="AZ21" s="83">
        <v>0</v>
      </c>
      <c r="BA21" s="83">
        <v>592000</v>
      </c>
      <c r="BB21" s="84" t="s">
        <v>780</v>
      </c>
    </row>
    <row r="22" spans="1:54" x14ac:dyDescent="0.25">
      <c r="A22" s="62" t="str">
        <f t="shared" si="0"/>
        <v>1100538</v>
      </c>
      <c r="B22" s="68">
        <f>INDEX('Bilag 3'!$B$10:$B$637,MATCH('Data - enkelt'!A22,'Bilag 3'!$G$10:$G$637,0))</f>
        <v>11005</v>
      </c>
      <c r="C22" s="68">
        <f>INDEX('Bilag 3'!$D$10:$D$637,MATCH('Data - enkelt'!A22,'Bilag 3'!$G$10:$G$637,0))</f>
        <v>38</v>
      </c>
      <c r="D22" s="63" t="str">
        <f t="array" ref="D22">INDEX('Bilag 3'!$E$10:$E$636,MATCH(F22&amp;"_"&amp;G22,'Bilag 3'!$A$10:$A$636&amp;"_"&amp;'Bilag 3'!$C$10:$C$636,0))&amp;" - "&amp;INDEX('Bilag 3'!$F$10:$F$636,MATCH(F22&amp;"_"&amp;G22,'Bilag 3'!$A$10:$A$636&amp;"_"&amp;'Bilag 3'!$C$10:$C$636,0))</f>
        <v>Danske Invest - Global StockPicking - Akkumulerende KL</v>
      </c>
      <c r="E22" s="82">
        <v>201612</v>
      </c>
      <c r="F22" s="82">
        <v>11005</v>
      </c>
      <c r="G22" s="82">
        <v>38</v>
      </c>
      <c r="H22" s="83">
        <v>183000</v>
      </c>
      <c r="I22" s="83">
        <v>228000</v>
      </c>
      <c r="J22" s="83">
        <v>81897000</v>
      </c>
      <c r="K22" s="83">
        <v>0</v>
      </c>
      <c r="L22" s="83">
        <v>222858000</v>
      </c>
      <c r="M22" s="83">
        <v>0</v>
      </c>
      <c r="N22" s="83">
        <v>0</v>
      </c>
      <c r="O22" s="83">
        <v>6853000</v>
      </c>
      <c r="P22" s="83">
        <v>-368000</v>
      </c>
      <c r="Q22" s="83">
        <v>1613000</v>
      </c>
      <c r="R22" s="83">
        <v>49701000</v>
      </c>
      <c r="S22" s="83">
        <v>0</v>
      </c>
      <c r="T22" s="83">
        <v>7959000</v>
      </c>
      <c r="U22" s="84" t="s">
        <v>800</v>
      </c>
      <c r="V22" s="83">
        <v>3648631000</v>
      </c>
      <c r="W22" s="83">
        <v>98728000</v>
      </c>
      <c r="X22" s="83">
        <v>98728000</v>
      </c>
      <c r="Y22" s="83">
        <v>0</v>
      </c>
      <c r="Z22" s="83">
        <v>0</v>
      </c>
      <c r="AA22" s="83">
        <v>0</v>
      </c>
      <c r="AB22" s="83">
        <v>0</v>
      </c>
      <c r="AC22" s="83">
        <v>0</v>
      </c>
      <c r="AD22" s="83">
        <v>3545784000</v>
      </c>
      <c r="AE22" s="83">
        <v>113736000</v>
      </c>
      <c r="AF22" s="83">
        <v>3432049000</v>
      </c>
      <c r="AG22" s="83">
        <v>0</v>
      </c>
      <c r="AH22" s="83">
        <v>0</v>
      </c>
      <c r="AI22" s="83">
        <v>0</v>
      </c>
      <c r="AJ22" s="83">
        <v>0</v>
      </c>
      <c r="AK22" s="83">
        <v>0</v>
      </c>
      <c r="AL22" s="83">
        <v>0</v>
      </c>
      <c r="AM22" s="83">
        <v>0</v>
      </c>
      <c r="AN22" s="83">
        <v>0</v>
      </c>
      <c r="AO22" s="83">
        <v>0</v>
      </c>
      <c r="AP22" s="83">
        <v>0</v>
      </c>
      <c r="AQ22" s="83">
        <v>4119000</v>
      </c>
      <c r="AR22" s="82">
        <v>2016</v>
      </c>
      <c r="AS22" s="83">
        <v>3648631000</v>
      </c>
      <c r="AT22" s="83">
        <v>0</v>
      </c>
      <c r="AU22" s="83">
        <v>0</v>
      </c>
      <c r="AV22" s="83">
        <v>0</v>
      </c>
      <c r="AW22" s="83">
        <v>3647645000</v>
      </c>
      <c r="AX22" s="83">
        <v>0</v>
      </c>
      <c r="AY22" s="83">
        <v>0</v>
      </c>
      <c r="AZ22" s="83">
        <v>0</v>
      </c>
      <c r="BA22" s="83">
        <v>986000</v>
      </c>
      <c r="BB22" s="84" t="s">
        <v>780</v>
      </c>
    </row>
    <row r="23" spans="1:54" x14ac:dyDescent="0.25">
      <c r="A23" s="62" t="str">
        <f t="shared" si="0"/>
        <v>1100539</v>
      </c>
      <c r="B23" s="68">
        <f>INDEX('Bilag 3'!$B$10:$B$637,MATCH('Data - enkelt'!A23,'Bilag 3'!$G$10:$G$637,0))</f>
        <v>11005</v>
      </c>
      <c r="C23" s="68">
        <f>INDEX('Bilag 3'!$D$10:$D$637,MATCH('Data - enkelt'!A23,'Bilag 3'!$G$10:$G$637,0))</f>
        <v>39</v>
      </c>
      <c r="D23" s="63" t="str">
        <f t="array" ref="D23">INDEX('Bilag 3'!$E$10:$E$636,MATCH(F23&amp;"_"&amp;G23,'Bilag 3'!$A$10:$A$636&amp;"_"&amp;'Bilag 3'!$C$10:$C$636,0))&amp;" - "&amp;INDEX('Bilag 3'!$F$10:$F$636,MATCH(F23&amp;"_"&amp;G23,'Bilag 3'!$A$10:$A$636&amp;"_"&amp;'Bilag 3'!$C$10:$C$636,0))</f>
        <v>Danske Invest - Nye Markeder Obligationer KL</v>
      </c>
      <c r="E23" s="82">
        <v>201612</v>
      </c>
      <c r="F23" s="82">
        <v>11005</v>
      </c>
      <c r="G23" s="82">
        <v>39</v>
      </c>
      <c r="H23" s="83">
        <v>511696000</v>
      </c>
      <c r="I23" s="83">
        <v>1088000</v>
      </c>
      <c r="J23" s="83">
        <v>0</v>
      </c>
      <c r="K23" s="83">
        <v>624471000</v>
      </c>
      <c r="L23" s="83">
        <v>0</v>
      </c>
      <c r="M23" s="83">
        <v>0</v>
      </c>
      <c r="N23" s="83">
        <v>-298746000</v>
      </c>
      <c r="O23" s="83">
        <v>-20190000</v>
      </c>
      <c r="P23" s="83">
        <v>-290000</v>
      </c>
      <c r="Q23" s="83">
        <v>422000</v>
      </c>
      <c r="R23" s="83">
        <v>93192000</v>
      </c>
      <c r="S23" s="83">
        <v>0</v>
      </c>
      <c r="T23" s="83">
        <v>0</v>
      </c>
      <c r="U23" s="84" t="s">
        <v>801</v>
      </c>
      <c r="V23" s="83">
        <v>8255415000</v>
      </c>
      <c r="W23" s="83">
        <v>462486000</v>
      </c>
      <c r="X23" s="83">
        <v>440202000</v>
      </c>
      <c r="Y23" s="83">
        <v>22284000</v>
      </c>
      <c r="Z23" s="83">
        <v>7627267000</v>
      </c>
      <c r="AA23" s="83">
        <v>0</v>
      </c>
      <c r="AB23" s="83">
        <v>7627267000</v>
      </c>
      <c r="AC23" s="83">
        <v>0</v>
      </c>
      <c r="AD23" s="83">
        <v>0</v>
      </c>
      <c r="AE23" s="83">
        <v>0</v>
      </c>
      <c r="AF23" s="83">
        <v>0</v>
      </c>
      <c r="AG23" s="83">
        <v>0</v>
      </c>
      <c r="AH23" s="83">
        <v>0</v>
      </c>
      <c r="AI23" s="83">
        <v>0</v>
      </c>
      <c r="AJ23" s="83">
        <v>0</v>
      </c>
      <c r="AK23" s="83">
        <v>0</v>
      </c>
      <c r="AL23" s="83">
        <v>0</v>
      </c>
      <c r="AM23" s="83">
        <v>635000</v>
      </c>
      <c r="AN23" s="83">
        <v>0</v>
      </c>
      <c r="AO23" s="83">
        <v>635000</v>
      </c>
      <c r="AP23" s="83">
        <v>0</v>
      </c>
      <c r="AQ23" s="83">
        <v>165027000</v>
      </c>
      <c r="AR23" s="82">
        <v>2016</v>
      </c>
      <c r="AS23" s="83">
        <v>8255415000</v>
      </c>
      <c r="AT23" s="83">
        <v>0</v>
      </c>
      <c r="AU23" s="83">
        <v>0</v>
      </c>
      <c r="AV23" s="83">
        <v>0</v>
      </c>
      <c r="AW23" s="83">
        <v>8188394000</v>
      </c>
      <c r="AX23" s="83">
        <v>58675000</v>
      </c>
      <c r="AY23" s="83">
        <v>0</v>
      </c>
      <c r="AZ23" s="83">
        <v>58675000</v>
      </c>
      <c r="BA23" s="83">
        <v>8345000</v>
      </c>
      <c r="BB23" s="84" t="s">
        <v>780</v>
      </c>
    </row>
    <row r="24" spans="1:54" x14ac:dyDescent="0.25">
      <c r="A24" s="62" t="str">
        <f t="shared" si="0"/>
        <v>1100541</v>
      </c>
      <c r="B24" s="68">
        <f>INDEX('Bilag 3'!$B$10:$B$637,MATCH('Data - enkelt'!A24,'Bilag 3'!$G$10:$G$637,0))</f>
        <v>11005</v>
      </c>
      <c r="C24" s="68">
        <f>INDEX('Bilag 3'!$D$10:$D$637,MATCH('Data - enkelt'!A24,'Bilag 3'!$G$10:$G$637,0))</f>
        <v>41</v>
      </c>
      <c r="D24" s="63" t="str">
        <f t="array" ref="D24">INDEX('Bilag 3'!$E$10:$E$636,MATCH(F24&amp;"_"&amp;G24,'Bilag 3'!$A$10:$A$636&amp;"_"&amp;'Bilag 3'!$C$10:$C$636,0))&amp;" - "&amp;INDEX('Bilag 3'!$F$10:$F$636,MATCH(F24&amp;"_"&amp;G24,'Bilag 3'!$A$10:$A$636&amp;"_"&amp;'Bilag 3'!$C$10:$C$636,0))</f>
        <v>Danske Invest - Kina KL</v>
      </c>
      <c r="E24" s="82">
        <v>201612</v>
      </c>
      <c r="F24" s="82">
        <v>11005</v>
      </c>
      <c r="G24" s="82">
        <v>41</v>
      </c>
      <c r="H24" s="83">
        <v>6000</v>
      </c>
      <c r="I24" s="83">
        <v>5000</v>
      </c>
      <c r="J24" s="83">
        <v>7390000</v>
      </c>
      <c r="K24" s="83">
        <v>0</v>
      </c>
      <c r="L24" s="83">
        <v>7844000</v>
      </c>
      <c r="M24" s="83">
        <v>0</v>
      </c>
      <c r="N24" s="83">
        <v>0</v>
      </c>
      <c r="O24" s="83">
        <v>516000</v>
      </c>
      <c r="P24" s="83">
        <v>-38000</v>
      </c>
      <c r="Q24" s="83">
        <v>1138000</v>
      </c>
      <c r="R24" s="83">
        <v>4784000</v>
      </c>
      <c r="S24" s="83">
        <v>0</v>
      </c>
      <c r="T24" s="83">
        <v>427000</v>
      </c>
      <c r="U24" s="84" t="s">
        <v>802</v>
      </c>
      <c r="V24" s="83">
        <v>297201000</v>
      </c>
      <c r="W24" s="83">
        <v>5698000</v>
      </c>
      <c r="X24" s="83">
        <v>5698000</v>
      </c>
      <c r="Y24" s="83">
        <v>0</v>
      </c>
      <c r="Z24" s="83">
        <v>0</v>
      </c>
      <c r="AA24" s="83">
        <v>0</v>
      </c>
      <c r="AB24" s="83">
        <v>0</v>
      </c>
      <c r="AC24" s="83">
        <v>0</v>
      </c>
      <c r="AD24" s="83">
        <v>291466000</v>
      </c>
      <c r="AE24" s="83">
        <v>0</v>
      </c>
      <c r="AF24" s="83">
        <v>291466000</v>
      </c>
      <c r="AG24" s="83">
        <v>0</v>
      </c>
      <c r="AH24" s="83">
        <v>0</v>
      </c>
      <c r="AI24" s="83">
        <v>0</v>
      </c>
      <c r="AJ24" s="83">
        <v>0</v>
      </c>
      <c r="AK24" s="83">
        <v>0</v>
      </c>
      <c r="AL24" s="83">
        <v>0</v>
      </c>
      <c r="AM24" s="83">
        <v>0</v>
      </c>
      <c r="AN24" s="83">
        <v>0</v>
      </c>
      <c r="AO24" s="83">
        <v>0</v>
      </c>
      <c r="AP24" s="83">
        <v>0</v>
      </c>
      <c r="AQ24" s="83">
        <v>38000</v>
      </c>
      <c r="AR24" s="82">
        <v>2016</v>
      </c>
      <c r="AS24" s="83">
        <v>297201000</v>
      </c>
      <c r="AT24" s="83">
        <v>0</v>
      </c>
      <c r="AU24" s="83">
        <v>0</v>
      </c>
      <c r="AV24" s="83">
        <v>0</v>
      </c>
      <c r="AW24" s="83">
        <v>295495000</v>
      </c>
      <c r="AX24" s="83">
        <v>0</v>
      </c>
      <c r="AY24" s="83">
        <v>0</v>
      </c>
      <c r="AZ24" s="83">
        <v>0</v>
      </c>
      <c r="BA24" s="83">
        <v>1706000</v>
      </c>
      <c r="BB24" s="84" t="s">
        <v>780</v>
      </c>
    </row>
    <row r="25" spans="1:54" x14ac:dyDescent="0.25">
      <c r="A25" s="62" t="str">
        <f t="shared" si="0"/>
        <v>1100543</v>
      </c>
      <c r="B25" s="68">
        <f>INDEX('Bilag 3'!$B$10:$B$637,MATCH('Data - enkelt'!A25,'Bilag 3'!$G$10:$G$637,0))</f>
        <v>11005</v>
      </c>
      <c r="C25" s="68">
        <f>INDEX('Bilag 3'!$D$10:$D$637,MATCH('Data - enkelt'!A25,'Bilag 3'!$G$10:$G$637,0))</f>
        <v>43</v>
      </c>
      <c r="D25" s="63" t="str">
        <f t="array" ref="D25">INDEX('Bilag 3'!$E$10:$E$636,MATCH(F25&amp;"_"&amp;G25,'Bilag 3'!$A$10:$A$636&amp;"_"&amp;'Bilag 3'!$C$10:$C$636,0))&amp;" - "&amp;INDEX('Bilag 3'!$F$10:$F$636,MATCH(F25&amp;"_"&amp;G25,'Bilag 3'!$A$10:$A$636&amp;"_"&amp;'Bilag 3'!$C$10:$C$636,0))</f>
        <v>Danske Invest - Danske Korte Obligationer KL</v>
      </c>
      <c r="E25" s="82">
        <v>201612</v>
      </c>
      <c r="F25" s="82">
        <v>11005</v>
      </c>
      <c r="G25" s="82">
        <v>43</v>
      </c>
      <c r="H25" s="83">
        <v>48285000</v>
      </c>
      <c r="I25" s="83">
        <v>49000</v>
      </c>
      <c r="J25" s="83">
        <v>0</v>
      </c>
      <c r="K25" s="83">
        <v>17927000</v>
      </c>
      <c r="L25" s="83">
        <v>0</v>
      </c>
      <c r="M25" s="83">
        <v>0</v>
      </c>
      <c r="N25" s="83">
        <v>2709000</v>
      </c>
      <c r="O25" s="83">
        <v>0</v>
      </c>
      <c r="P25" s="83">
        <v>0</v>
      </c>
      <c r="Q25" s="83">
        <v>0</v>
      </c>
      <c r="R25" s="83">
        <v>10850000</v>
      </c>
      <c r="S25" s="83">
        <v>0</v>
      </c>
      <c r="T25" s="83">
        <v>0</v>
      </c>
      <c r="U25" s="84" t="s">
        <v>803</v>
      </c>
      <c r="V25" s="83">
        <v>2871940000</v>
      </c>
      <c r="W25" s="83">
        <v>29493000</v>
      </c>
      <c r="X25" s="83">
        <v>29493000</v>
      </c>
      <c r="Y25" s="83">
        <v>0</v>
      </c>
      <c r="Z25" s="83">
        <v>2655651000</v>
      </c>
      <c r="AA25" s="83">
        <v>2457763000</v>
      </c>
      <c r="AB25" s="83">
        <v>197887000</v>
      </c>
      <c r="AC25" s="83">
        <v>0</v>
      </c>
      <c r="AD25" s="83">
        <v>0</v>
      </c>
      <c r="AE25" s="83">
        <v>0</v>
      </c>
      <c r="AF25" s="83">
        <v>0</v>
      </c>
      <c r="AG25" s="83">
        <v>0</v>
      </c>
      <c r="AH25" s="83">
        <v>0</v>
      </c>
      <c r="AI25" s="83">
        <v>0</v>
      </c>
      <c r="AJ25" s="83">
        <v>0</v>
      </c>
      <c r="AK25" s="83">
        <v>0</v>
      </c>
      <c r="AL25" s="83">
        <v>0</v>
      </c>
      <c r="AM25" s="83">
        <v>0</v>
      </c>
      <c r="AN25" s="83">
        <v>0</v>
      </c>
      <c r="AO25" s="83">
        <v>0</v>
      </c>
      <c r="AP25" s="83">
        <v>0</v>
      </c>
      <c r="AQ25" s="83">
        <v>186796000</v>
      </c>
      <c r="AR25" s="82">
        <v>2016</v>
      </c>
      <c r="AS25" s="83">
        <v>2871940000</v>
      </c>
      <c r="AT25" s="83">
        <v>0</v>
      </c>
      <c r="AU25" s="83">
        <v>0</v>
      </c>
      <c r="AV25" s="83">
        <v>0</v>
      </c>
      <c r="AW25" s="83">
        <v>2708398000</v>
      </c>
      <c r="AX25" s="83">
        <v>0</v>
      </c>
      <c r="AY25" s="83">
        <v>0</v>
      </c>
      <c r="AZ25" s="83">
        <v>0</v>
      </c>
      <c r="BA25" s="83">
        <v>163541000</v>
      </c>
      <c r="BB25" s="84" t="s">
        <v>780</v>
      </c>
    </row>
    <row r="26" spans="1:54" x14ac:dyDescent="0.25">
      <c r="A26" s="62" t="str">
        <f t="shared" si="0"/>
        <v>1100544</v>
      </c>
      <c r="B26" s="68">
        <f>INDEX('Bilag 3'!$B$10:$B$637,MATCH('Data - enkelt'!A26,'Bilag 3'!$G$10:$G$637,0))</f>
        <v>11005</v>
      </c>
      <c r="C26" s="68">
        <f>INDEX('Bilag 3'!$D$10:$D$637,MATCH('Data - enkelt'!A26,'Bilag 3'!$G$10:$G$637,0))</f>
        <v>44</v>
      </c>
      <c r="D26" s="63" t="str">
        <f t="array" ref="D26">INDEX('Bilag 3'!$E$10:$E$636,MATCH(F26&amp;"_"&amp;G26,'Bilag 3'!$A$10:$A$636&amp;"_"&amp;'Bilag 3'!$C$10:$C$636,0))&amp;" - "&amp;INDEX('Bilag 3'!$F$10:$F$636,MATCH(F26&amp;"_"&amp;G26,'Bilag 3'!$A$10:$A$636&amp;"_"&amp;'Bilag 3'!$C$10:$C$636,0))</f>
        <v>Danske Invest - Europa - Akkumulerende KL</v>
      </c>
      <c r="E26" s="82">
        <v>201612</v>
      </c>
      <c r="F26" s="82">
        <v>11005</v>
      </c>
      <c r="G26" s="82">
        <v>44</v>
      </c>
      <c r="H26" s="83">
        <v>17000</v>
      </c>
      <c r="I26" s="83">
        <v>34000</v>
      </c>
      <c r="J26" s="83">
        <v>15746000</v>
      </c>
      <c r="K26" s="83">
        <v>0</v>
      </c>
      <c r="L26" s="83">
        <v>22789000</v>
      </c>
      <c r="M26" s="83">
        <v>0</v>
      </c>
      <c r="N26" s="83">
        <v>15736000</v>
      </c>
      <c r="O26" s="83">
        <v>-1558000</v>
      </c>
      <c r="P26" s="83">
        <v>-74000</v>
      </c>
      <c r="Q26" s="83">
        <v>673000</v>
      </c>
      <c r="R26" s="83">
        <v>8605000</v>
      </c>
      <c r="S26" s="83">
        <v>0</v>
      </c>
      <c r="T26" s="83">
        <v>902000</v>
      </c>
      <c r="U26" s="84" t="s">
        <v>804</v>
      </c>
      <c r="V26" s="83">
        <v>842250000</v>
      </c>
      <c r="W26" s="83">
        <v>6164000</v>
      </c>
      <c r="X26" s="83">
        <v>6164000</v>
      </c>
      <c r="Y26" s="83">
        <v>0</v>
      </c>
      <c r="Z26" s="83">
        <v>0</v>
      </c>
      <c r="AA26" s="83">
        <v>0</v>
      </c>
      <c r="AB26" s="83">
        <v>0</v>
      </c>
      <c r="AC26" s="83">
        <v>0</v>
      </c>
      <c r="AD26" s="83">
        <v>833999000</v>
      </c>
      <c r="AE26" s="83">
        <v>63216000</v>
      </c>
      <c r="AF26" s="83">
        <v>770783000</v>
      </c>
      <c r="AG26" s="83">
        <v>0</v>
      </c>
      <c r="AH26" s="83">
        <v>0</v>
      </c>
      <c r="AI26" s="83">
        <v>0</v>
      </c>
      <c r="AJ26" s="83">
        <v>0</v>
      </c>
      <c r="AK26" s="83">
        <v>0</v>
      </c>
      <c r="AL26" s="83">
        <v>0</v>
      </c>
      <c r="AM26" s="83">
        <v>0</v>
      </c>
      <c r="AN26" s="83">
        <v>0</v>
      </c>
      <c r="AO26" s="83">
        <v>0</v>
      </c>
      <c r="AP26" s="83">
        <v>0</v>
      </c>
      <c r="AQ26" s="83">
        <v>2087000</v>
      </c>
      <c r="AR26" s="82">
        <v>2016</v>
      </c>
      <c r="AS26" s="83">
        <v>842250000</v>
      </c>
      <c r="AT26" s="83">
        <v>0</v>
      </c>
      <c r="AU26" s="83">
        <v>0</v>
      </c>
      <c r="AV26" s="83">
        <v>0</v>
      </c>
      <c r="AW26" s="83">
        <v>840226000</v>
      </c>
      <c r="AX26" s="83">
        <v>1815000</v>
      </c>
      <c r="AY26" s="83">
        <v>0</v>
      </c>
      <c r="AZ26" s="83">
        <v>1815000</v>
      </c>
      <c r="BA26" s="83">
        <v>209000</v>
      </c>
      <c r="BB26" s="84" t="s">
        <v>780</v>
      </c>
    </row>
    <row r="27" spans="1:54" x14ac:dyDescent="0.25">
      <c r="A27" s="62" t="str">
        <f t="shared" si="0"/>
        <v>1100545</v>
      </c>
      <c r="B27" s="68">
        <f>INDEX('Bilag 3'!$B$10:$B$637,MATCH('Data - enkelt'!A27,'Bilag 3'!$G$10:$G$637,0))</f>
        <v>11005</v>
      </c>
      <c r="C27" s="68">
        <f>INDEX('Bilag 3'!$D$10:$D$637,MATCH('Data - enkelt'!A27,'Bilag 3'!$G$10:$G$637,0))</f>
        <v>45</v>
      </c>
      <c r="D27" s="63" t="str">
        <f t="array" ref="D27">INDEX('Bilag 3'!$E$10:$E$636,MATCH(F27&amp;"_"&amp;G27,'Bilag 3'!$A$10:$A$636&amp;"_"&amp;'Bilag 3'!$C$10:$C$636,0))&amp;" - "&amp;INDEX('Bilag 3'!$F$10:$F$636,MATCH(F27&amp;"_"&amp;G27,'Bilag 3'!$A$10:$A$636&amp;"_"&amp;'Bilag 3'!$C$10:$C$636,0))</f>
        <v>Danske Invest - USA - Akkumulerende KL</v>
      </c>
      <c r="E27" s="82">
        <v>201612</v>
      </c>
      <c r="F27" s="82">
        <v>11005</v>
      </c>
      <c r="G27" s="82">
        <v>45</v>
      </c>
      <c r="H27" s="83">
        <v>314000</v>
      </c>
      <c r="I27" s="83">
        <v>3000</v>
      </c>
      <c r="J27" s="83">
        <v>101259000</v>
      </c>
      <c r="K27" s="83">
        <v>0</v>
      </c>
      <c r="L27" s="83">
        <v>605269000</v>
      </c>
      <c r="M27" s="83">
        <v>0</v>
      </c>
      <c r="N27" s="83">
        <v>-39628000</v>
      </c>
      <c r="O27" s="83">
        <v>-9778000</v>
      </c>
      <c r="P27" s="83">
        <v>-127000</v>
      </c>
      <c r="Q27" s="83">
        <v>1480000</v>
      </c>
      <c r="R27" s="83">
        <v>57408000</v>
      </c>
      <c r="S27" s="83">
        <v>0</v>
      </c>
      <c r="T27" s="83">
        <v>13801000</v>
      </c>
      <c r="U27" s="84" t="s">
        <v>805</v>
      </c>
      <c r="V27" s="83">
        <v>4015374000</v>
      </c>
      <c r="W27" s="83">
        <v>56358000</v>
      </c>
      <c r="X27" s="83">
        <v>56358000</v>
      </c>
      <c r="Y27" s="83">
        <v>0</v>
      </c>
      <c r="Z27" s="83">
        <v>0</v>
      </c>
      <c r="AA27" s="83">
        <v>0</v>
      </c>
      <c r="AB27" s="83">
        <v>0</v>
      </c>
      <c r="AC27" s="83">
        <v>0</v>
      </c>
      <c r="AD27" s="83">
        <v>3949262000</v>
      </c>
      <c r="AE27" s="83">
        <v>0</v>
      </c>
      <c r="AF27" s="83">
        <v>3949262000</v>
      </c>
      <c r="AG27" s="83">
        <v>0</v>
      </c>
      <c r="AH27" s="83">
        <v>0</v>
      </c>
      <c r="AI27" s="83">
        <v>0</v>
      </c>
      <c r="AJ27" s="83">
        <v>0</v>
      </c>
      <c r="AK27" s="83">
        <v>0</v>
      </c>
      <c r="AL27" s="83">
        <v>0</v>
      </c>
      <c r="AM27" s="83">
        <v>36000</v>
      </c>
      <c r="AN27" s="83">
        <v>0</v>
      </c>
      <c r="AO27" s="83">
        <v>36000</v>
      </c>
      <c r="AP27" s="83">
        <v>0</v>
      </c>
      <c r="AQ27" s="83">
        <v>9718000</v>
      </c>
      <c r="AR27" s="82">
        <v>2016</v>
      </c>
      <c r="AS27" s="83">
        <v>4015374000</v>
      </c>
      <c r="AT27" s="83">
        <v>0</v>
      </c>
      <c r="AU27" s="83">
        <v>0</v>
      </c>
      <c r="AV27" s="83">
        <v>0</v>
      </c>
      <c r="AW27" s="83">
        <v>3988985000</v>
      </c>
      <c r="AX27" s="83">
        <v>23206000</v>
      </c>
      <c r="AY27" s="83">
        <v>0</v>
      </c>
      <c r="AZ27" s="83">
        <v>23206000</v>
      </c>
      <c r="BA27" s="83">
        <v>3183000</v>
      </c>
      <c r="BB27" s="84" t="s">
        <v>780</v>
      </c>
    </row>
    <row r="28" spans="1:54" x14ac:dyDescent="0.25">
      <c r="A28" s="62" t="str">
        <f t="shared" si="0"/>
        <v>1100546</v>
      </c>
      <c r="B28" s="68">
        <f>INDEX('Bilag 3'!$B$10:$B$637,MATCH('Data - enkelt'!A28,'Bilag 3'!$G$10:$G$637,0))</f>
        <v>11005</v>
      </c>
      <c r="C28" s="68">
        <f>INDEX('Bilag 3'!$D$10:$D$637,MATCH('Data - enkelt'!A28,'Bilag 3'!$G$10:$G$637,0))</f>
        <v>46</v>
      </c>
      <c r="D28" s="63" t="str">
        <f t="array" ref="D28">INDEX('Bilag 3'!$E$10:$E$636,MATCH(F28&amp;"_"&amp;G28,'Bilag 3'!$A$10:$A$636&amp;"_"&amp;'Bilag 3'!$C$10:$C$636,0))&amp;" - "&amp;INDEX('Bilag 3'!$F$10:$F$636,MATCH(F28&amp;"_"&amp;G28,'Bilag 3'!$A$10:$A$636&amp;"_"&amp;'Bilag 3'!$C$10:$C$636,0))</f>
        <v>Danske Invest - Mix - Akkumulerende KL</v>
      </c>
      <c r="E28" s="82">
        <v>201612</v>
      </c>
      <c r="F28" s="82">
        <v>11005</v>
      </c>
      <c r="G28" s="82">
        <v>46</v>
      </c>
      <c r="H28" s="83">
        <v>17447000</v>
      </c>
      <c r="I28" s="83">
        <v>53000</v>
      </c>
      <c r="J28" s="83">
        <v>75578000</v>
      </c>
      <c r="K28" s="83">
        <v>21088000</v>
      </c>
      <c r="L28" s="83">
        <v>37729000</v>
      </c>
      <c r="M28" s="83">
        <v>0</v>
      </c>
      <c r="N28" s="83">
        <v>0</v>
      </c>
      <c r="O28" s="83">
        <v>2000</v>
      </c>
      <c r="P28" s="83">
        <v>0</v>
      </c>
      <c r="Q28" s="83">
        <v>35000</v>
      </c>
      <c r="R28" s="83">
        <v>28133000</v>
      </c>
      <c r="S28" s="83">
        <v>0</v>
      </c>
      <c r="T28" s="83">
        <v>10982000</v>
      </c>
      <c r="U28" s="84" t="s">
        <v>806</v>
      </c>
      <c r="V28" s="83">
        <v>2633071000</v>
      </c>
      <c r="W28" s="83">
        <v>3409000</v>
      </c>
      <c r="X28" s="83">
        <v>3409000</v>
      </c>
      <c r="Y28" s="83">
        <v>0</v>
      </c>
      <c r="Z28" s="83">
        <v>1321509000</v>
      </c>
      <c r="AA28" s="83">
        <v>1296409000</v>
      </c>
      <c r="AB28" s="83">
        <v>25100000</v>
      </c>
      <c r="AC28" s="83">
        <v>0</v>
      </c>
      <c r="AD28" s="83">
        <v>0</v>
      </c>
      <c r="AE28" s="83">
        <v>0</v>
      </c>
      <c r="AF28" s="83">
        <v>0</v>
      </c>
      <c r="AG28" s="83">
        <v>0</v>
      </c>
      <c r="AH28" s="83">
        <v>0</v>
      </c>
      <c r="AI28" s="83">
        <v>0</v>
      </c>
      <c r="AJ28" s="83">
        <v>1204700000</v>
      </c>
      <c r="AK28" s="83">
        <v>1166790000</v>
      </c>
      <c r="AL28" s="83">
        <v>37910000</v>
      </c>
      <c r="AM28" s="83">
        <v>0</v>
      </c>
      <c r="AN28" s="83">
        <v>0</v>
      </c>
      <c r="AO28" s="83">
        <v>0</v>
      </c>
      <c r="AP28" s="83">
        <v>0</v>
      </c>
      <c r="AQ28" s="83">
        <v>103453000</v>
      </c>
      <c r="AR28" s="82">
        <v>2016</v>
      </c>
      <c r="AS28" s="83">
        <v>2633071000</v>
      </c>
      <c r="AT28" s="83">
        <v>0</v>
      </c>
      <c r="AU28" s="83">
        <v>0</v>
      </c>
      <c r="AV28" s="83">
        <v>0</v>
      </c>
      <c r="AW28" s="83">
        <v>2584756000</v>
      </c>
      <c r="AX28" s="83">
        <v>0</v>
      </c>
      <c r="AY28" s="83">
        <v>0</v>
      </c>
      <c r="AZ28" s="83">
        <v>0</v>
      </c>
      <c r="BA28" s="83">
        <v>48315000</v>
      </c>
      <c r="BB28" s="84" t="s">
        <v>780</v>
      </c>
    </row>
    <row r="29" spans="1:54" x14ac:dyDescent="0.25">
      <c r="A29" s="62" t="str">
        <f t="shared" si="0"/>
        <v>1100547</v>
      </c>
      <c r="B29" s="68">
        <f>INDEX('Bilag 3'!$B$10:$B$637,MATCH('Data - enkelt'!A29,'Bilag 3'!$G$10:$G$637,0))</f>
        <v>11005</v>
      </c>
      <c r="C29" s="68">
        <f>INDEX('Bilag 3'!$D$10:$D$637,MATCH('Data - enkelt'!A29,'Bilag 3'!$G$10:$G$637,0))</f>
        <v>47</v>
      </c>
      <c r="D29" s="63" t="str">
        <f t="array" ref="D29">INDEX('Bilag 3'!$E$10:$E$636,MATCH(F29&amp;"_"&amp;G29,'Bilag 3'!$A$10:$A$636&amp;"_"&amp;'Bilag 3'!$C$10:$C$636,0))&amp;" - "&amp;INDEX('Bilag 3'!$F$10:$F$636,MATCH(F29&amp;"_"&amp;G29,'Bilag 3'!$A$10:$A$636&amp;"_"&amp;'Bilag 3'!$C$10:$C$636,0))</f>
        <v>Danske Invest - Mix Obligationer - Akkumulerende KL</v>
      </c>
      <c r="E29" s="82">
        <v>201612</v>
      </c>
      <c r="F29" s="82">
        <v>11005</v>
      </c>
      <c r="G29" s="82">
        <v>47</v>
      </c>
      <c r="H29" s="83">
        <v>10278000</v>
      </c>
      <c r="I29" s="83">
        <v>46000</v>
      </c>
      <c r="J29" s="83">
        <v>108000</v>
      </c>
      <c r="K29" s="83">
        <v>11850000</v>
      </c>
      <c r="L29" s="83">
        <v>28640000</v>
      </c>
      <c r="M29" s="83">
        <v>0</v>
      </c>
      <c r="N29" s="83">
        <v>281000</v>
      </c>
      <c r="O29" s="83">
        <v>28000</v>
      </c>
      <c r="P29" s="83">
        <v>0</v>
      </c>
      <c r="Q29" s="83">
        <v>8000</v>
      </c>
      <c r="R29" s="83">
        <v>8395000</v>
      </c>
      <c r="S29" s="83">
        <v>0</v>
      </c>
      <c r="T29" s="83">
        <v>0</v>
      </c>
      <c r="U29" s="84" t="s">
        <v>807</v>
      </c>
      <c r="V29" s="83">
        <v>923304000</v>
      </c>
      <c r="W29" s="83">
        <v>5377000</v>
      </c>
      <c r="X29" s="83">
        <v>5377000</v>
      </c>
      <c r="Y29" s="83">
        <v>0</v>
      </c>
      <c r="Z29" s="83">
        <v>627751000</v>
      </c>
      <c r="AA29" s="83">
        <v>627751000</v>
      </c>
      <c r="AB29" s="83">
        <v>0</v>
      </c>
      <c r="AC29" s="83">
        <v>0</v>
      </c>
      <c r="AD29" s="83">
        <v>0</v>
      </c>
      <c r="AE29" s="83">
        <v>0</v>
      </c>
      <c r="AF29" s="83">
        <v>0</v>
      </c>
      <c r="AG29" s="83">
        <v>0</v>
      </c>
      <c r="AH29" s="83">
        <v>0</v>
      </c>
      <c r="AI29" s="83">
        <v>0</v>
      </c>
      <c r="AJ29" s="83">
        <v>264763000</v>
      </c>
      <c r="AK29" s="83">
        <v>264763000</v>
      </c>
      <c r="AL29" s="83">
        <v>0</v>
      </c>
      <c r="AM29" s="83">
        <v>110000</v>
      </c>
      <c r="AN29" s="83">
        <v>0</v>
      </c>
      <c r="AO29" s="83">
        <v>110000</v>
      </c>
      <c r="AP29" s="83">
        <v>0</v>
      </c>
      <c r="AQ29" s="83">
        <v>25304000</v>
      </c>
      <c r="AR29" s="82">
        <v>2016</v>
      </c>
      <c r="AS29" s="83">
        <v>923304000</v>
      </c>
      <c r="AT29" s="83">
        <v>0</v>
      </c>
      <c r="AU29" s="83">
        <v>0</v>
      </c>
      <c r="AV29" s="83">
        <v>0</v>
      </c>
      <c r="AW29" s="83">
        <v>912228000</v>
      </c>
      <c r="AX29" s="83">
        <v>0</v>
      </c>
      <c r="AY29" s="83">
        <v>0</v>
      </c>
      <c r="AZ29" s="83">
        <v>0</v>
      </c>
      <c r="BA29" s="83">
        <v>11076000</v>
      </c>
      <c r="BB29" s="84" t="s">
        <v>780</v>
      </c>
    </row>
    <row r="30" spans="1:54" x14ac:dyDescent="0.25">
      <c r="A30" s="62" t="str">
        <f t="shared" si="0"/>
        <v>1100548</v>
      </c>
      <c r="B30" s="68">
        <f>INDEX('Bilag 3'!$B$10:$B$637,MATCH('Data - enkelt'!A30,'Bilag 3'!$G$10:$G$637,0))</f>
        <v>11005</v>
      </c>
      <c r="C30" s="68">
        <f>INDEX('Bilag 3'!$D$10:$D$637,MATCH('Data - enkelt'!A30,'Bilag 3'!$G$10:$G$637,0))</f>
        <v>48</v>
      </c>
      <c r="D30" s="63" t="str">
        <f t="array" ref="D30">INDEX('Bilag 3'!$E$10:$E$636,MATCH(F30&amp;"_"&amp;G30,'Bilag 3'!$A$10:$A$636&amp;"_"&amp;'Bilag 3'!$C$10:$C$636,0))&amp;" - "&amp;INDEX('Bilag 3'!$F$10:$F$636,MATCH(F30&amp;"_"&amp;G30,'Bilag 3'!$A$10:$A$636&amp;"_"&amp;'Bilag 3'!$C$10:$C$636,0))</f>
        <v>Danske Invest - Tyskland KL</v>
      </c>
      <c r="E30" s="82">
        <v>201612</v>
      </c>
      <c r="F30" s="82">
        <v>11005</v>
      </c>
      <c r="G30" s="82">
        <v>48</v>
      </c>
      <c r="H30" s="83">
        <v>0</v>
      </c>
      <c r="I30" s="83">
        <v>127000</v>
      </c>
      <c r="J30" s="83">
        <v>21907000</v>
      </c>
      <c r="K30" s="83">
        <v>0</v>
      </c>
      <c r="L30" s="83">
        <v>-35119000</v>
      </c>
      <c r="M30" s="83">
        <v>0</v>
      </c>
      <c r="N30" s="83">
        <v>0</v>
      </c>
      <c r="O30" s="83">
        <v>300000</v>
      </c>
      <c r="P30" s="83">
        <v>-38000</v>
      </c>
      <c r="Q30" s="83">
        <v>738000</v>
      </c>
      <c r="R30" s="83">
        <v>19347000</v>
      </c>
      <c r="S30" s="83">
        <v>0</v>
      </c>
      <c r="T30" s="83">
        <v>2862000</v>
      </c>
      <c r="U30" s="84" t="s">
        <v>808</v>
      </c>
      <c r="V30" s="83">
        <v>1041282000</v>
      </c>
      <c r="W30" s="83">
        <v>17016000</v>
      </c>
      <c r="X30" s="83">
        <v>17016000</v>
      </c>
      <c r="Y30" s="83">
        <v>0</v>
      </c>
      <c r="Z30" s="83">
        <v>0</v>
      </c>
      <c r="AA30" s="83">
        <v>0</v>
      </c>
      <c r="AB30" s="83">
        <v>0</v>
      </c>
      <c r="AC30" s="83">
        <v>0</v>
      </c>
      <c r="AD30" s="83">
        <v>1018892000</v>
      </c>
      <c r="AE30" s="83">
        <v>0</v>
      </c>
      <c r="AF30" s="83">
        <v>1018892000</v>
      </c>
      <c r="AG30" s="83">
        <v>0</v>
      </c>
      <c r="AH30" s="83">
        <v>0</v>
      </c>
      <c r="AI30" s="83">
        <v>0</v>
      </c>
      <c r="AJ30" s="83">
        <v>0</v>
      </c>
      <c r="AK30" s="83">
        <v>0</v>
      </c>
      <c r="AL30" s="83">
        <v>0</v>
      </c>
      <c r="AM30" s="83">
        <v>0</v>
      </c>
      <c r="AN30" s="83">
        <v>0</v>
      </c>
      <c r="AO30" s="83">
        <v>0</v>
      </c>
      <c r="AP30" s="83">
        <v>0</v>
      </c>
      <c r="AQ30" s="83">
        <v>5374000</v>
      </c>
      <c r="AR30" s="82">
        <v>2016</v>
      </c>
      <c r="AS30" s="83">
        <v>1041282000</v>
      </c>
      <c r="AT30" s="83">
        <v>0</v>
      </c>
      <c r="AU30" s="83">
        <v>0</v>
      </c>
      <c r="AV30" s="83">
        <v>0</v>
      </c>
      <c r="AW30" s="83">
        <v>1040989000</v>
      </c>
      <c r="AX30" s="83">
        <v>0</v>
      </c>
      <c r="AY30" s="83">
        <v>0</v>
      </c>
      <c r="AZ30" s="83">
        <v>0</v>
      </c>
      <c r="BA30" s="83">
        <v>293000</v>
      </c>
      <c r="BB30" s="84" t="s">
        <v>780</v>
      </c>
    </row>
    <row r="31" spans="1:54" x14ac:dyDescent="0.25">
      <c r="A31" s="62" t="str">
        <f t="shared" si="0"/>
        <v>1100549</v>
      </c>
      <c r="B31" s="68">
        <f>INDEX('Bilag 3'!$B$10:$B$637,MATCH('Data - enkelt'!A31,'Bilag 3'!$G$10:$G$637,0))</f>
        <v>11005</v>
      </c>
      <c r="C31" s="68">
        <f>INDEX('Bilag 3'!$D$10:$D$637,MATCH('Data - enkelt'!A31,'Bilag 3'!$G$10:$G$637,0))</f>
        <v>49</v>
      </c>
      <c r="D31" s="63" t="str">
        <f t="array" ref="D31">INDEX('Bilag 3'!$E$10:$E$636,MATCH(F31&amp;"_"&amp;G31,'Bilag 3'!$A$10:$A$636&amp;"_"&amp;'Bilag 3'!$C$10:$C$636,0))&amp;" - "&amp;INDEX('Bilag 3'!$F$10:$F$636,MATCH(F31&amp;"_"&amp;G31,'Bilag 3'!$A$10:$A$636&amp;"_"&amp;'Bilag 3'!$C$10:$C$636,0))</f>
        <v>Danske Invest - Nye Markeder Obligationer Lokal Valuta KL</v>
      </c>
      <c r="E31" s="82">
        <v>201612</v>
      </c>
      <c r="F31" s="82">
        <v>11005</v>
      </c>
      <c r="G31" s="82">
        <v>49</v>
      </c>
      <c r="H31" s="83">
        <v>252017000</v>
      </c>
      <c r="I31" s="83">
        <v>24000</v>
      </c>
      <c r="J31" s="83">
        <v>0</v>
      </c>
      <c r="K31" s="83">
        <v>-116118000</v>
      </c>
      <c r="L31" s="83">
        <v>0</v>
      </c>
      <c r="M31" s="83">
        <v>0</v>
      </c>
      <c r="N31" s="83">
        <v>-82017000</v>
      </c>
      <c r="O31" s="83">
        <v>34586000</v>
      </c>
      <c r="P31" s="83">
        <v>-388000</v>
      </c>
      <c r="Q31" s="83">
        <v>153000</v>
      </c>
      <c r="R31" s="83">
        <v>50086000</v>
      </c>
      <c r="S31" s="83">
        <v>0</v>
      </c>
      <c r="T31" s="83">
        <v>586000</v>
      </c>
      <c r="U31" s="84" t="s">
        <v>809</v>
      </c>
      <c r="V31" s="83">
        <v>11614963000</v>
      </c>
      <c r="W31" s="83">
        <v>478664000</v>
      </c>
      <c r="X31" s="83">
        <v>478664000</v>
      </c>
      <c r="Y31" s="83">
        <v>0</v>
      </c>
      <c r="Z31" s="83">
        <v>9485131000</v>
      </c>
      <c r="AA31" s="83">
        <v>0</v>
      </c>
      <c r="AB31" s="83">
        <v>9485131000</v>
      </c>
      <c r="AC31" s="83">
        <v>0</v>
      </c>
      <c r="AD31" s="83">
        <v>0</v>
      </c>
      <c r="AE31" s="83">
        <v>0</v>
      </c>
      <c r="AF31" s="83">
        <v>0</v>
      </c>
      <c r="AG31" s="83">
        <v>0</v>
      </c>
      <c r="AH31" s="83">
        <v>0</v>
      </c>
      <c r="AI31" s="83">
        <v>0</v>
      </c>
      <c r="AJ31" s="83">
        <v>0</v>
      </c>
      <c r="AK31" s="83">
        <v>0</v>
      </c>
      <c r="AL31" s="83">
        <v>0</v>
      </c>
      <c r="AM31" s="83">
        <v>30436000</v>
      </c>
      <c r="AN31" s="83">
        <v>0</v>
      </c>
      <c r="AO31" s="83">
        <v>30436000</v>
      </c>
      <c r="AP31" s="83">
        <v>0</v>
      </c>
      <c r="AQ31" s="83">
        <v>1620732000</v>
      </c>
      <c r="AR31" s="82">
        <v>2016</v>
      </c>
      <c r="AS31" s="83">
        <v>11614963000</v>
      </c>
      <c r="AT31" s="83">
        <v>0</v>
      </c>
      <c r="AU31" s="83">
        <v>0</v>
      </c>
      <c r="AV31" s="83">
        <v>0</v>
      </c>
      <c r="AW31" s="83">
        <v>10131188000</v>
      </c>
      <c r="AX31" s="83">
        <v>47214000</v>
      </c>
      <c r="AY31" s="83">
        <v>0</v>
      </c>
      <c r="AZ31" s="83">
        <v>47214000</v>
      </c>
      <c r="BA31" s="83">
        <v>1436561000</v>
      </c>
      <c r="BB31" s="84" t="s">
        <v>780</v>
      </c>
    </row>
    <row r="32" spans="1:54" x14ac:dyDescent="0.25">
      <c r="A32" s="62" t="str">
        <f t="shared" si="0"/>
        <v>1100550</v>
      </c>
      <c r="B32" s="68">
        <f>INDEX('Bilag 3'!$B$10:$B$637,MATCH('Data - enkelt'!A32,'Bilag 3'!$G$10:$G$637,0))</f>
        <v>11005</v>
      </c>
      <c r="C32" s="68">
        <f>INDEX('Bilag 3'!$D$10:$D$637,MATCH('Data - enkelt'!A32,'Bilag 3'!$G$10:$G$637,0))</f>
        <v>50</v>
      </c>
      <c r="D32" s="63" t="str">
        <f t="array" ref="D32">INDEX('Bilag 3'!$E$10:$E$636,MATCH(F32&amp;"_"&amp;G32,'Bilag 3'!$A$10:$A$636&amp;"_"&amp;'Bilag 3'!$C$10:$C$636,0))&amp;" - "&amp;INDEX('Bilag 3'!$F$10:$F$636,MATCH(F32&amp;"_"&amp;G32,'Bilag 3'!$A$10:$A$636&amp;"_"&amp;'Bilag 3'!$C$10:$C$636,0))</f>
        <v>Danske Invest - Nye Markeder - Akkumulerende KL</v>
      </c>
      <c r="E32" s="82">
        <v>201612</v>
      </c>
      <c r="F32" s="82">
        <v>11005</v>
      </c>
      <c r="G32" s="82">
        <v>50</v>
      </c>
      <c r="H32" s="83">
        <v>114000</v>
      </c>
      <c r="I32" s="83">
        <v>106000</v>
      </c>
      <c r="J32" s="83">
        <v>26759000</v>
      </c>
      <c r="K32" s="83">
        <v>0</v>
      </c>
      <c r="L32" s="83">
        <v>61494000</v>
      </c>
      <c r="M32" s="83">
        <v>0</v>
      </c>
      <c r="N32" s="83">
        <v>0</v>
      </c>
      <c r="O32" s="83">
        <v>-5069000</v>
      </c>
      <c r="P32" s="83">
        <v>88000</v>
      </c>
      <c r="Q32" s="83">
        <v>0</v>
      </c>
      <c r="R32" s="83">
        <v>16878000</v>
      </c>
      <c r="S32" s="83">
        <v>0</v>
      </c>
      <c r="T32" s="83">
        <v>2216000</v>
      </c>
      <c r="U32" s="84" t="s">
        <v>810</v>
      </c>
      <c r="V32" s="83">
        <v>1328798000</v>
      </c>
      <c r="W32" s="83">
        <v>38684000</v>
      </c>
      <c r="X32" s="83">
        <v>38684000</v>
      </c>
      <c r="Y32" s="83">
        <v>0</v>
      </c>
      <c r="Z32" s="83">
        <v>0</v>
      </c>
      <c r="AA32" s="83">
        <v>0</v>
      </c>
      <c r="AB32" s="83">
        <v>0</v>
      </c>
      <c r="AC32" s="83">
        <v>0</v>
      </c>
      <c r="AD32" s="83">
        <v>1287237000</v>
      </c>
      <c r="AE32" s="83">
        <v>0</v>
      </c>
      <c r="AF32" s="83">
        <v>1287237000</v>
      </c>
      <c r="AG32" s="83">
        <v>0</v>
      </c>
      <c r="AH32" s="83">
        <v>0</v>
      </c>
      <c r="AI32" s="83">
        <v>0</v>
      </c>
      <c r="AJ32" s="83">
        <v>0</v>
      </c>
      <c r="AK32" s="83">
        <v>0</v>
      </c>
      <c r="AL32" s="83">
        <v>0</v>
      </c>
      <c r="AM32" s="83">
        <v>0</v>
      </c>
      <c r="AN32" s="83">
        <v>0</v>
      </c>
      <c r="AO32" s="83">
        <v>0</v>
      </c>
      <c r="AP32" s="83">
        <v>0</v>
      </c>
      <c r="AQ32" s="83">
        <v>2877000</v>
      </c>
      <c r="AR32" s="82">
        <v>2016</v>
      </c>
      <c r="AS32" s="83">
        <v>1328798000</v>
      </c>
      <c r="AT32" s="83">
        <v>0</v>
      </c>
      <c r="AU32" s="83">
        <v>0</v>
      </c>
      <c r="AV32" s="83">
        <v>0</v>
      </c>
      <c r="AW32" s="83">
        <v>1322249000</v>
      </c>
      <c r="AX32" s="83">
        <v>0</v>
      </c>
      <c r="AY32" s="83">
        <v>0</v>
      </c>
      <c r="AZ32" s="83">
        <v>0</v>
      </c>
      <c r="BA32" s="83">
        <v>6549000</v>
      </c>
      <c r="BB32" s="84" t="s">
        <v>780</v>
      </c>
    </row>
    <row r="33" spans="1:54" x14ac:dyDescent="0.25">
      <c r="A33" s="62" t="str">
        <f t="shared" si="0"/>
        <v>1100551</v>
      </c>
      <c r="B33" s="68">
        <f>INDEX('Bilag 3'!$B$10:$B$637,MATCH('Data - enkelt'!A33,'Bilag 3'!$G$10:$G$637,0))</f>
        <v>11005</v>
      </c>
      <c r="C33" s="68">
        <f>INDEX('Bilag 3'!$D$10:$D$637,MATCH('Data - enkelt'!A33,'Bilag 3'!$G$10:$G$637,0))</f>
        <v>51</v>
      </c>
      <c r="D33" s="63" t="str">
        <f t="array" ref="D33">INDEX('Bilag 3'!$E$10:$E$636,MATCH(F33&amp;"_"&amp;G33,'Bilag 3'!$A$10:$A$636&amp;"_"&amp;'Bilag 3'!$C$10:$C$636,0))&amp;" - "&amp;INDEX('Bilag 3'!$F$10:$F$636,MATCH(F33&amp;"_"&amp;G33,'Bilag 3'!$A$10:$A$636&amp;"_"&amp;'Bilag 3'!$C$10:$C$636,0))</f>
        <v>Danske Invest - Europa Højt Udbytte - Akkumulerende KL</v>
      </c>
      <c r="E33" s="82">
        <v>201612</v>
      </c>
      <c r="F33" s="82">
        <v>11005</v>
      </c>
      <c r="G33" s="82">
        <v>51</v>
      </c>
      <c r="H33" s="83">
        <v>10000</v>
      </c>
      <c r="I33" s="83">
        <v>18000</v>
      </c>
      <c r="J33" s="83">
        <v>49940000</v>
      </c>
      <c r="K33" s="83">
        <v>0</v>
      </c>
      <c r="L33" s="83">
        <v>-5774000</v>
      </c>
      <c r="M33" s="83">
        <v>0</v>
      </c>
      <c r="N33" s="83">
        <v>0</v>
      </c>
      <c r="O33" s="83">
        <v>-384000</v>
      </c>
      <c r="P33" s="83">
        <v>-274000</v>
      </c>
      <c r="Q33" s="83">
        <v>276000</v>
      </c>
      <c r="R33" s="83">
        <v>13575000</v>
      </c>
      <c r="S33" s="83">
        <v>0</v>
      </c>
      <c r="T33" s="83">
        <v>2016000</v>
      </c>
      <c r="U33" s="84" t="s">
        <v>811</v>
      </c>
      <c r="V33" s="83">
        <v>875726000</v>
      </c>
      <c r="W33" s="83">
        <v>5370000</v>
      </c>
      <c r="X33" s="83">
        <v>5370000</v>
      </c>
      <c r="Y33" s="83">
        <v>0</v>
      </c>
      <c r="Z33" s="83">
        <v>0</v>
      </c>
      <c r="AA33" s="83">
        <v>0</v>
      </c>
      <c r="AB33" s="83">
        <v>0</v>
      </c>
      <c r="AC33" s="83">
        <v>0</v>
      </c>
      <c r="AD33" s="83">
        <v>866128000</v>
      </c>
      <c r="AE33" s="83">
        <v>0</v>
      </c>
      <c r="AF33" s="83">
        <v>866128000</v>
      </c>
      <c r="AG33" s="83">
        <v>0</v>
      </c>
      <c r="AH33" s="83">
        <v>0</v>
      </c>
      <c r="AI33" s="83">
        <v>0</v>
      </c>
      <c r="AJ33" s="83">
        <v>0</v>
      </c>
      <c r="AK33" s="83">
        <v>0</v>
      </c>
      <c r="AL33" s="83">
        <v>0</v>
      </c>
      <c r="AM33" s="83">
        <v>0</v>
      </c>
      <c r="AN33" s="83">
        <v>0</v>
      </c>
      <c r="AO33" s="83">
        <v>0</v>
      </c>
      <c r="AP33" s="83">
        <v>0</v>
      </c>
      <c r="AQ33" s="83">
        <v>4228000</v>
      </c>
      <c r="AR33" s="82">
        <v>2016</v>
      </c>
      <c r="AS33" s="83">
        <v>875726000</v>
      </c>
      <c r="AT33" s="83">
        <v>0</v>
      </c>
      <c r="AU33" s="83">
        <v>0</v>
      </c>
      <c r="AV33" s="83">
        <v>0</v>
      </c>
      <c r="AW33" s="83">
        <v>874525000</v>
      </c>
      <c r="AX33" s="83">
        <v>0</v>
      </c>
      <c r="AY33" s="83">
        <v>0</v>
      </c>
      <c r="AZ33" s="83">
        <v>0</v>
      </c>
      <c r="BA33" s="83">
        <v>1202000</v>
      </c>
      <c r="BB33" s="84" t="s">
        <v>780</v>
      </c>
    </row>
    <row r="34" spans="1:54" x14ac:dyDescent="0.25">
      <c r="A34" s="62" t="str">
        <f t="shared" si="0"/>
        <v>1100552</v>
      </c>
      <c r="B34" s="68">
        <f>INDEX('Bilag 3'!$B$10:$B$637,MATCH('Data - enkelt'!A34,'Bilag 3'!$G$10:$G$637,0))</f>
        <v>11005</v>
      </c>
      <c r="C34" s="68">
        <f>INDEX('Bilag 3'!$D$10:$D$637,MATCH('Data - enkelt'!A34,'Bilag 3'!$G$10:$G$637,0))</f>
        <v>52</v>
      </c>
      <c r="D34" s="63" t="str">
        <f t="array" ref="D34">INDEX('Bilag 3'!$E$10:$E$636,MATCH(F34&amp;"_"&amp;G34,'Bilag 3'!$A$10:$A$636&amp;"_"&amp;'Bilag 3'!$C$10:$C$636,0))&amp;" - "&amp;INDEX('Bilag 3'!$F$10:$F$636,MATCH(F34&amp;"_"&amp;G34,'Bilag 3'!$A$10:$A$636&amp;"_"&amp;'Bilag 3'!$C$10:$C$636,0))</f>
        <v>Danske Invest - Fonde KL</v>
      </c>
      <c r="E34" s="82">
        <v>201612</v>
      </c>
      <c r="F34" s="82">
        <v>11005</v>
      </c>
      <c r="G34" s="82">
        <v>52</v>
      </c>
      <c r="H34" s="83">
        <v>50464000</v>
      </c>
      <c r="I34" s="83">
        <v>51000</v>
      </c>
      <c r="J34" s="83">
        <v>0</v>
      </c>
      <c r="K34" s="83">
        <v>36094000</v>
      </c>
      <c r="L34" s="83">
        <v>0</v>
      </c>
      <c r="M34" s="83">
        <v>0</v>
      </c>
      <c r="N34" s="83">
        <v>0</v>
      </c>
      <c r="O34" s="83">
        <v>0</v>
      </c>
      <c r="P34" s="83">
        <v>0</v>
      </c>
      <c r="Q34" s="83">
        <v>0</v>
      </c>
      <c r="R34" s="83">
        <v>11829000</v>
      </c>
      <c r="S34" s="83">
        <v>0</v>
      </c>
      <c r="T34" s="83">
        <v>0</v>
      </c>
      <c r="U34" s="84" t="s">
        <v>812</v>
      </c>
      <c r="V34" s="83">
        <v>2185292000</v>
      </c>
      <c r="W34" s="83">
        <v>1291000</v>
      </c>
      <c r="X34" s="83">
        <v>1291000</v>
      </c>
      <c r="Y34" s="83">
        <v>0</v>
      </c>
      <c r="Z34" s="83">
        <v>2073050000</v>
      </c>
      <c r="AA34" s="83">
        <v>2073050000</v>
      </c>
      <c r="AB34" s="83">
        <v>0</v>
      </c>
      <c r="AC34" s="83">
        <v>0</v>
      </c>
      <c r="AD34" s="83">
        <v>0</v>
      </c>
      <c r="AE34" s="83">
        <v>0</v>
      </c>
      <c r="AF34" s="83">
        <v>0</v>
      </c>
      <c r="AG34" s="83">
        <v>0</v>
      </c>
      <c r="AH34" s="83">
        <v>0</v>
      </c>
      <c r="AI34" s="83">
        <v>0</v>
      </c>
      <c r="AJ34" s="83">
        <v>0</v>
      </c>
      <c r="AK34" s="83">
        <v>0</v>
      </c>
      <c r="AL34" s="83">
        <v>0</v>
      </c>
      <c r="AM34" s="83">
        <v>0</v>
      </c>
      <c r="AN34" s="83">
        <v>0</v>
      </c>
      <c r="AO34" s="83">
        <v>0</v>
      </c>
      <c r="AP34" s="83">
        <v>0</v>
      </c>
      <c r="AQ34" s="83">
        <v>110952000</v>
      </c>
      <c r="AR34" s="82">
        <v>2016</v>
      </c>
      <c r="AS34" s="83">
        <v>2185292000</v>
      </c>
      <c r="AT34" s="83">
        <v>0</v>
      </c>
      <c r="AU34" s="83">
        <v>0</v>
      </c>
      <c r="AV34" s="83">
        <v>0</v>
      </c>
      <c r="AW34" s="83">
        <v>2185094000</v>
      </c>
      <c r="AX34" s="83">
        <v>0</v>
      </c>
      <c r="AY34" s="83">
        <v>0</v>
      </c>
      <c r="AZ34" s="83">
        <v>0</v>
      </c>
      <c r="BA34" s="83">
        <v>199000</v>
      </c>
      <c r="BB34" s="84" t="s">
        <v>780</v>
      </c>
    </row>
    <row r="35" spans="1:54" x14ac:dyDescent="0.25">
      <c r="A35" s="62" t="str">
        <f t="shared" si="0"/>
        <v>1100554</v>
      </c>
      <c r="B35" s="68">
        <f>INDEX('Bilag 3'!$B$10:$B$637,MATCH('Data - enkelt'!A35,'Bilag 3'!$G$10:$G$637,0))</f>
        <v>11005</v>
      </c>
      <c r="C35" s="68">
        <f>INDEX('Bilag 3'!$D$10:$D$637,MATCH('Data - enkelt'!A35,'Bilag 3'!$G$10:$G$637,0))</f>
        <v>54</v>
      </c>
      <c r="D35" s="63" t="str">
        <f t="array" ref="D35">INDEX('Bilag 3'!$E$10:$E$636,MATCH(F35&amp;"_"&amp;G35,'Bilag 3'!$A$10:$A$636&amp;"_"&amp;'Bilag 3'!$C$10:$C$636,0))&amp;" - "&amp;INDEX('Bilag 3'!$F$10:$F$636,MATCH(F35&amp;"_"&amp;G35,'Bilag 3'!$A$10:$A$636&amp;"_"&amp;'Bilag 3'!$C$10:$C$636,0))</f>
        <v>Danske Invest - Udenlandske Obligationsmarkeder KL</v>
      </c>
      <c r="E35" s="82">
        <v>201612</v>
      </c>
      <c r="F35" s="82">
        <v>11005</v>
      </c>
      <c r="G35" s="82">
        <v>54</v>
      </c>
      <c r="H35" s="83">
        <v>12686000</v>
      </c>
      <c r="I35" s="83">
        <v>130000</v>
      </c>
      <c r="J35" s="83">
        <v>3377000</v>
      </c>
      <c r="K35" s="83">
        <v>14092000</v>
      </c>
      <c r="L35" s="83">
        <v>36000000</v>
      </c>
      <c r="M35" s="83">
        <v>0</v>
      </c>
      <c r="N35" s="83">
        <v>-1110000</v>
      </c>
      <c r="O35" s="83">
        <v>248000</v>
      </c>
      <c r="P35" s="83">
        <v>0</v>
      </c>
      <c r="Q35" s="83">
        <v>242000</v>
      </c>
      <c r="R35" s="83">
        <v>9462000</v>
      </c>
      <c r="S35" s="83">
        <v>0</v>
      </c>
      <c r="T35" s="83">
        <v>0</v>
      </c>
      <c r="U35" s="84" t="s">
        <v>813</v>
      </c>
      <c r="V35" s="83">
        <v>840680000</v>
      </c>
      <c r="W35" s="83">
        <v>7121000</v>
      </c>
      <c r="X35" s="83">
        <v>6721000</v>
      </c>
      <c r="Y35" s="83">
        <v>400000</v>
      </c>
      <c r="Z35" s="83">
        <v>435946000</v>
      </c>
      <c r="AA35" s="83">
        <v>16787000</v>
      </c>
      <c r="AB35" s="83">
        <v>418431000</v>
      </c>
      <c r="AC35" s="83">
        <v>727000</v>
      </c>
      <c r="AD35" s="83">
        <v>0</v>
      </c>
      <c r="AE35" s="83">
        <v>0</v>
      </c>
      <c r="AF35" s="83">
        <v>0</v>
      </c>
      <c r="AG35" s="83">
        <v>0</v>
      </c>
      <c r="AH35" s="83">
        <v>0</v>
      </c>
      <c r="AI35" s="83">
        <v>0</v>
      </c>
      <c r="AJ35" s="83">
        <v>379032000</v>
      </c>
      <c r="AK35" s="83">
        <v>379032000</v>
      </c>
      <c r="AL35" s="83">
        <v>0</v>
      </c>
      <c r="AM35" s="83">
        <v>227000</v>
      </c>
      <c r="AN35" s="83">
        <v>0</v>
      </c>
      <c r="AO35" s="83">
        <v>227000</v>
      </c>
      <c r="AP35" s="83">
        <v>0</v>
      </c>
      <c r="AQ35" s="83">
        <v>18354000</v>
      </c>
      <c r="AR35" s="82">
        <v>2016</v>
      </c>
      <c r="AS35" s="83">
        <v>840680000</v>
      </c>
      <c r="AT35" s="83">
        <v>0</v>
      </c>
      <c r="AU35" s="83">
        <v>0</v>
      </c>
      <c r="AV35" s="83">
        <v>0</v>
      </c>
      <c r="AW35" s="83">
        <v>826936000</v>
      </c>
      <c r="AX35" s="83">
        <v>5000</v>
      </c>
      <c r="AY35" s="83">
        <v>0</v>
      </c>
      <c r="AZ35" s="83">
        <v>5000</v>
      </c>
      <c r="BA35" s="83">
        <v>13739000</v>
      </c>
      <c r="BB35" s="84" t="s">
        <v>780</v>
      </c>
    </row>
    <row r="36" spans="1:54" x14ac:dyDescent="0.25">
      <c r="A36" s="62" t="str">
        <f t="shared" si="0"/>
        <v>1100556</v>
      </c>
      <c r="B36" s="68">
        <f>INDEX('Bilag 3'!$B$10:$B$637,MATCH('Data - enkelt'!A36,'Bilag 3'!$G$10:$G$637,0))</f>
        <v>11005</v>
      </c>
      <c r="C36" s="68">
        <f>INDEX('Bilag 3'!$D$10:$D$637,MATCH('Data - enkelt'!A36,'Bilag 3'!$G$10:$G$637,0))</f>
        <v>56</v>
      </c>
      <c r="D36" s="63" t="str">
        <f t="array" ref="D36">INDEX('Bilag 3'!$E$10:$E$636,MATCH(F36&amp;"_"&amp;G36,'Bilag 3'!$A$10:$A$636&amp;"_"&amp;'Bilag 3'!$C$10:$C$636,0))&amp;" - "&amp;INDEX('Bilag 3'!$F$10:$F$636,MATCH(F36&amp;"_"&amp;G36,'Bilag 3'!$A$10:$A$636&amp;"_"&amp;'Bilag 3'!$C$10:$C$636,0))</f>
        <v>Danske Invest - Global Indeks KL</v>
      </c>
      <c r="E36" s="82">
        <v>201612</v>
      </c>
      <c r="F36" s="82">
        <v>11005</v>
      </c>
      <c r="G36" s="82">
        <v>56</v>
      </c>
      <c r="H36" s="83">
        <v>91000</v>
      </c>
      <c r="I36" s="83">
        <v>43000</v>
      </c>
      <c r="J36" s="83">
        <v>70767000</v>
      </c>
      <c r="K36" s="83">
        <v>0</v>
      </c>
      <c r="L36" s="83">
        <v>166971000</v>
      </c>
      <c r="M36" s="83">
        <v>0</v>
      </c>
      <c r="N36" s="83">
        <v>0</v>
      </c>
      <c r="O36" s="83">
        <v>2143000</v>
      </c>
      <c r="P36" s="83">
        <v>-75000</v>
      </c>
      <c r="Q36" s="83">
        <v>314000</v>
      </c>
      <c r="R36" s="83">
        <v>14515000</v>
      </c>
      <c r="S36" s="83">
        <v>0</v>
      </c>
      <c r="T36" s="83">
        <v>7009000</v>
      </c>
      <c r="U36" s="84" t="s">
        <v>814</v>
      </c>
      <c r="V36" s="83">
        <v>2920572000</v>
      </c>
      <c r="W36" s="83">
        <v>2938000</v>
      </c>
      <c r="X36" s="83">
        <v>2938000</v>
      </c>
      <c r="Y36" s="83">
        <v>0</v>
      </c>
      <c r="Z36" s="83">
        <v>0</v>
      </c>
      <c r="AA36" s="83">
        <v>0</v>
      </c>
      <c r="AB36" s="83">
        <v>0</v>
      </c>
      <c r="AC36" s="83">
        <v>0</v>
      </c>
      <c r="AD36" s="83">
        <v>2911411000</v>
      </c>
      <c r="AE36" s="83">
        <v>17536000</v>
      </c>
      <c r="AF36" s="83">
        <v>2893224000</v>
      </c>
      <c r="AG36" s="83">
        <v>0</v>
      </c>
      <c r="AH36" s="83">
        <v>651000</v>
      </c>
      <c r="AI36" s="83">
        <v>0</v>
      </c>
      <c r="AJ36" s="83">
        <v>0</v>
      </c>
      <c r="AK36" s="83">
        <v>0</v>
      </c>
      <c r="AL36" s="83">
        <v>0</v>
      </c>
      <c r="AM36" s="83">
        <v>0</v>
      </c>
      <c r="AN36" s="83">
        <v>0</v>
      </c>
      <c r="AO36" s="83">
        <v>0</v>
      </c>
      <c r="AP36" s="83">
        <v>0</v>
      </c>
      <c r="AQ36" s="83">
        <v>6223000</v>
      </c>
      <c r="AR36" s="82">
        <v>2016</v>
      </c>
      <c r="AS36" s="83">
        <v>2920572000</v>
      </c>
      <c r="AT36" s="83">
        <v>0</v>
      </c>
      <c r="AU36" s="83">
        <v>0</v>
      </c>
      <c r="AV36" s="83">
        <v>0</v>
      </c>
      <c r="AW36" s="83">
        <v>2920254000</v>
      </c>
      <c r="AX36" s="83">
        <v>0</v>
      </c>
      <c r="AY36" s="83">
        <v>0</v>
      </c>
      <c r="AZ36" s="83">
        <v>0</v>
      </c>
      <c r="BA36" s="83">
        <v>318000</v>
      </c>
      <c r="BB36" s="84" t="s">
        <v>780</v>
      </c>
    </row>
    <row r="37" spans="1:54" x14ac:dyDescent="0.25">
      <c r="A37" s="62" t="str">
        <f t="shared" si="0"/>
        <v>1100558</v>
      </c>
      <c r="B37" s="68">
        <f>INDEX('Bilag 3'!$B$10:$B$637,MATCH('Data - enkelt'!A37,'Bilag 3'!$G$10:$G$637,0))</f>
        <v>11005</v>
      </c>
      <c r="C37" s="68">
        <f>INDEX('Bilag 3'!$D$10:$D$637,MATCH('Data - enkelt'!A37,'Bilag 3'!$G$10:$G$637,0))</f>
        <v>58</v>
      </c>
      <c r="D37" s="63" t="str">
        <f t="array" ref="D37">INDEX('Bilag 3'!$E$10:$E$636,MATCH(F37&amp;"_"&amp;G37,'Bilag 3'!$A$10:$A$636&amp;"_"&amp;'Bilag 3'!$C$10:$C$636,0))&amp;" - "&amp;INDEX('Bilag 3'!$F$10:$F$636,MATCH(F37&amp;"_"&amp;G37,'Bilag 3'!$A$10:$A$636&amp;"_"&amp;'Bilag 3'!$C$10:$C$636,0))</f>
        <v>Danske Invest - Danmark Indeks KL</v>
      </c>
      <c r="E37" s="82">
        <v>201612</v>
      </c>
      <c r="F37" s="82">
        <v>11005</v>
      </c>
      <c r="G37" s="82">
        <v>58</v>
      </c>
      <c r="H37" s="83">
        <v>425000</v>
      </c>
      <c r="I37" s="83">
        <v>18000</v>
      </c>
      <c r="J37" s="83">
        <v>16799000</v>
      </c>
      <c r="K37" s="83">
        <v>0</v>
      </c>
      <c r="L37" s="83">
        <v>3366000</v>
      </c>
      <c r="M37" s="83">
        <v>0</v>
      </c>
      <c r="N37" s="83">
        <v>0</v>
      </c>
      <c r="O37" s="83">
        <v>0</v>
      </c>
      <c r="P37" s="83">
        <v>0</v>
      </c>
      <c r="Q37" s="83">
        <v>350000</v>
      </c>
      <c r="R37" s="83">
        <v>4241000</v>
      </c>
      <c r="S37" s="83">
        <v>0</v>
      </c>
      <c r="T37" s="83">
        <v>-62000</v>
      </c>
      <c r="U37" s="84" t="s">
        <v>815</v>
      </c>
      <c r="V37" s="83">
        <v>703203000</v>
      </c>
      <c r="W37" s="83">
        <v>1356000</v>
      </c>
      <c r="X37" s="83">
        <v>1356000</v>
      </c>
      <c r="Y37" s="83">
        <v>0</v>
      </c>
      <c r="Z37" s="83">
        <v>0</v>
      </c>
      <c r="AA37" s="83">
        <v>0</v>
      </c>
      <c r="AB37" s="83">
        <v>0</v>
      </c>
      <c r="AC37" s="83">
        <v>0</v>
      </c>
      <c r="AD37" s="83">
        <v>701846000</v>
      </c>
      <c r="AE37" s="83">
        <v>685742000</v>
      </c>
      <c r="AF37" s="83">
        <v>15663000</v>
      </c>
      <c r="AG37" s="83">
        <v>441000</v>
      </c>
      <c r="AH37" s="83">
        <v>0</v>
      </c>
      <c r="AI37" s="83">
        <v>0</v>
      </c>
      <c r="AJ37" s="83">
        <v>0</v>
      </c>
      <c r="AK37" s="83">
        <v>0</v>
      </c>
      <c r="AL37" s="83">
        <v>0</v>
      </c>
      <c r="AM37" s="83">
        <v>0</v>
      </c>
      <c r="AN37" s="83">
        <v>0</v>
      </c>
      <c r="AO37" s="83">
        <v>0</v>
      </c>
      <c r="AP37" s="83">
        <v>0</v>
      </c>
      <c r="AQ37" s="83">
        <v>2000</v>
      </c>
      <c r="AR37" s="82">
        <v>2016</v>
      </c>
      <c r="AS37" s="83">
        <v>703203000</v>
      </c>
      <c r="AT37" s="83">
        <v>0</v>
      </c>
      <c r="AU37" s="83">
        <v>0</v>
      </c>
      <c r="AV37" s="83">
        <v>0</v>
      </c>
      <c r="AW37" s="83">
        <v>703087000</v>
      </c>
      <c r="AX37" s="83">
        <v>0</v>
      </c>
      <c r="AY37" s="83">
        <v>0</v>
      </c>
      <c r="AZ37" s="83">
        <v>0</v>
      </c>
      <c r="BA37" s="83">
        <v>116000</v>
      </c>
      <c r="BB37" s="84" t="s">
        <v>780</v>
      </c>
    </row>
    <row r="38" spans="1:54" x14ac:dyDescent="0.25">
      <c r="A38" s="62" t="str">
        <f t="shared" si="0"/>
        <v>1100559</v>
      </c>
      <c r="B38" s="68">
        <f>INDEX('Bilag 3'!$B$10:$B$637,MATCH('Data - enkelt'!A38,'Bilag 3'!$G$10:$G$637,0))</f>
        <v>11005</v>
      </c>
      <c r="C38" s="68">
        <f>INDEX('Bilag 3'!$D$10:$D$637,MATCH('Data - enkelt'!A38,'Bilag 3'!$G$10:$G$637,0))</f>
        <v>59</v>
      </c>
      <c r="D38" s="63" t="str">
        <f t="array" ref="D38">INDEX('Bilag 3'!$E$10:$E$636,MATCH(F38&amp;"_"&amp;G38,'Bilag 3'!$A$10:$A$636&amp;"_"&amp;'Bilag 3'!$C$10:$C$636,0))&amp;" - "&amp;INDEX('Bilag 3'!$F$10:$F$636,MATCH(F38&amp;"_"&amp;G38,'Bilag 3'!$A$10:$A$636&amp;"_"&amp;'Bilag 3'!$C$10:$C$636,0))</f>
        <v>Danske Invest - Europa Indeks KL</v>
      </c>
      <c r="E38" s="82">
        <v>201612</v>
      </c>
      <c r="F38" s="82">
        <v>11005</v>
      </c>
      <c r="G38" s="82">
        <v>59</v>
      </c>
      <c r="H38" s="83">
        <v>32000</v>
      </c>
      <c r="I38" s="83">
        <v>8000</v>
      </c>
      <c r="J38" s="83">
        <v>24941000</v>
      </c>
      <c r="K38" s="83">
        <v>0</v>
      </c>
      <c r="L38" s="83">
        <v>-6157000</v>
      </c>
      <c r="M38" s="83">
        <v>0</v>
      </c>
      <c r="N38" s="83">
        <v>0</v>
      </c>
      <c r="O38" s="83">
        <v>162000</v>
      </c>
      <c r="P38" s="83">
        <v>-19000</v>
      </c>
      <c r="Q38" s="83">
        <v>96000</v>
      </c>
      <c r="R38" s="83">
        <v>4153000</v>
      </c>
      <c r="S38" s="83">
        <v>0</v>
      </c>
      <c r="T38" s="83">
        <v>1414000</v>
      </c>
      <c r="U38" s="84" t="s">
        <v>816</v>
      </c>
      <c r="V38" s="83">
        <v>744283000</v>
      </c>
      <c r="W38" s="83">
        <v>1680000</v>
      </c>
      <c r="X38" s="83">
        <v>1680000</v>
      </c>
      <c r="Y38" s="83">
        <v>0</v>
      </c>
      <c r="Z38" s="83">
        <v>0</v>
      </c>
      <c r="AA38" s="83">
        <v>0</v>
      </c>
      <c r="AB38" s="83">
        <v>0</v>
      </c>
      <c r="AC38" s="83">
        <v>0</v>
      </c>
      <c r="AD38" s="83">
        <v>740355000</v>
      </c>
      <c r="AE38" s="83">
        <v>19326000</v>
      </c>
      <c r="AF38" s="83">
        <v>720095000</v>
      </c>
      <c r="AG38" s="83">
        <v>0</v>
      </c>
      <c r="AH38" s="83">
        <v>934000</v>
      </c>
      <c r="AI38" s="83">
        <v>0</v>
      </c>
      <c r="AJ38" s="83">
        <v>0</v>
      </c>
      <c r="AK38" s="83">
        <v>0</v>
      </c>
      <c r="AL38" s="83">
        <v>0</v>
      </c>
      <c r="AM38" s="83">
        <v>0</v>
      </c>
      <c r="AN38" s="83">
        <v>0</v>
      </c>
      <c r="AO38" s="83">
        <v>0</v>
      </c>
      <c r="AP38" s="83">
        <v>0</v>
      </c>
      <c r="AQ38" s="83">
        <v>2249000</v>
      </c>
      <c r="AR38" s="82">
        <v>2016</v>
      </c>
      <c r="AS38" s="83">
        <v>744283000</v>
      </c>
      <c r="AT38" s="83">
        <v>0</v>
      </c>
      <c r="AU38" s="83">
        <v>0</v>
      </c>
      <c r="AV38" s="83">
        <v>0</v>
      </c>
      <c r="AW38" s="83">
        <v>744203000</v>
      </c>
      <c r="AX38" s="83">
        <v>0</v>
      </c>
      <c r="AY38" s="83">
        <v>0</v>
      </c>
      <c r="AZ38" s="83">
        <v>0</v>
      </c>
      <c r="BA38" s="83">
        <v>81000</v>
      </c>
      <c r="BB38" s="84" t="s">
        <v>780</v>
      </c>
    </row>
    <row r="39" spans="1:54" x14ac:dyDescent="0.25">
      <c r="A39" s="62" t="str">
        <f t="shared" si="0"/>
        <v>1100561</v>
      </c>
      <c r="B39" s="68">
        <f>INDEX('Bilag 3'!$B$10:$B$637,MATCH('Data - enkelt'!A39,'Bilag 3'!$G$10:$G$637,0))</f>
        <v>11005</v>
      </c>
      <c r="C39" s="68">
        <f>INDEX('Bilag 3'!$D$10:$D$637,MATCH('Data - enkelt'!A39,'Bilag 3'!$G$10:$G$637,0))</f>
        <v>61</v>
      </c>
      <c r="D39" s="63" t="str">
        <f t="array" ref="D39">INDEX('Bilag 3'!$E$10:$E$636,MATCH(F39&amp;"_"&amp;G39,'Bilag 3'!$A$10:$A$636&amp;"_"&amp;'Bilag 3'!$C$10:$C$636,0))&amp;" - "&amp;INDEX('Bilag 3'!$F$10:$F$636,MATCH(F39&amp;"_"&amp;G39,'Bilag 3'!$A$10:$A$636&amp;"_"&amp;'Bilag 3'!$C$10:$C$636,0))</f>
        <v>Danske Invest - Fjernøsten Indeks KL</v>
      </c>
      <c r="E39" s="82">
        <v>201612</v>
      </c>
      <c r="F39" s="82">
        <v>11005</v>
      </c>
      <c r="G39" s="82">
        <v>61</v>
      </c>
      <c r="H39" s="83">
        <v>-1000</v>
      </c>
      <c r="I39" s="83">
        <v>1000</v>
      </c>
      <c r="J39" s="83">
        <v>3282000</v>
      </c>
      <c r="K39" s="83">
        <v>1000</v>
      </c>
      <c r="L39" s="83">
        <v>7446000</v>
      </c>
      <c r="M39" s="83">
        <v>0</v>
      </c>
      <c r="N39" s="83">
        <v>0</v>
      </c>
      <c r="O39" s="83">
        <v>20000</v>
      </c>
      <c r="P39" s="83">
        <v>-4000</v>
      </c>
      <c r="Q39" s="83">
        <v>79000</v>
      </c>
      <c r="R39" s="83">
        <v>756000</v>
      </c>
      <c r="S39" s="83">
        <v>0</v>
      </c>
      <c r="T39" s="83">
        <v>350000</v>
      </c>
      <c r="U39" s="84" t="s">
        <v>817</v>
      </c>
      <c r="V39" s="83">
        <v>138139000</v>
      </c>
      <c r="W39" s="83">
        <v>925000</v>
      </c>
      <c r="X39" s="83">
        <v>925000</v>
      </c>
      <c r="Y39" s="83">
        <v>0</v>
      </c>
      <c r="Z39" s="83">
        <v>18000</v>
      </c>
      <c r="AA39" s="83">
        <v>0</v>
      </c>
      <c r="AB39" s="83">
        <v>18000</v>
      </c>
      <c r="AC39" s="83">
        <v>0</v>
      </c>
      <c r="AD39" s="83">
        <v>136573000</v>
      </c>
      <c r="AE39" s="83">
        <v>0</v>
      </c>
      <c r="AF39" s="83">
        <v>136410000</v>
      </c>
      <c r="AG39" s="83">
        <v>0</v>
      </c>
      <c r="AH39" s="83">
        <v>163000</v>
      </c>
      <c r="AI39" s="83">
        <v>0</v>
      </c>
      <c r="AJ39" s="83">
        <v>0</v>
      </c>
      <c r="AK39" s="83">
        <v>0</v>
      </c>
      <c r="AL39" s="83">
        <v>0</v>
      </c>
      <c r="AM39" s="83">
        <v>0</v>
      </c>
      <c r="AN39" s="83">
        <v>0</v>
      </c>
      <c r="AO39" s="83">
        <v>0</v>
      </c>
      <c r="AP39" s="83">
        <v>0</v>
      </c>
      <c r="AQ39" s="83">
        <v>623000</v>
      </c>
      <c r="AR39" s="82">
        <v>2016</v>
      </c>
      <c r="AS39" s="83">
        <v>138139000</v>
      </c>
      <c r="AT39" s="83">
        <v>0</v>
      </c>
      <c r="AU39" s="83">
        <v>0</v>
      </c>
      <c r="AV39" s="83">
        <v>0</v>
      </c>
      <c r="AW39" s="83">
        <v>138126000</v>
      </c>
      <c r="AX39" s="83">
        <v>0</v>
      </c>
      <c r="AY39" s="83">
        <v>0</v>
      </c>
      <c r="AZ39" s="83">
        <v>0</v>
      </c>
      <c r="BA39" s="83">
        <v>14000</v>
      </c>
      <c r="BB39" s="84" t="s">
        <v>780</v>
      </c>
    </row>
    <row r="40" spans="1:54" x14ac:dyDescent="0.25">
      <c r="A40" s="62" t="str">
        <f t="shared" si="0"/>
        <v>1100564</v>
      </c>
      <c r="B40" s="68">
        <f>INDEX('Bilag 3'!$B$10:$B$637,MATCH('Data - enkelt'!A40,'Bilag 3'!$G$10:$G$637,0))</f>
        <v>11005</v>
      </c>
      <c r="C40" s="68">
        <f>INDEX('Bilag 3'!$D$10:$D$637,MATCH('Data - enkelt'!A40,'Bilag 3'!$G$10:$G$637,0))</f>
        <v>64</v>
      </c>
      <c r="D40" s="63" t="str">
        <f t="array" ref="D40">INDEX('Bilag 3'!$E$10:$E$636,MATCH(F40&amp;"_"&amp;G40,'Bilag 3'!$A$10:$A$636&amp;"_"&amp;'Bilag 3'!$C$10:$C$636,0))&amp;" - "&amp;INDEX('Bilag 3'!$F$10:$F$636,MATCH(F40&amp;"_"&amp;G40,'Bilag 3'!$A$10:$A$636&amp;"_"&amp;'Bilag 3'!$C$10:$C$636,0))</f>
        <v>Danske Invest - Norden Indeks KL</v>
      </c>
      <c r="E40" s="82">
        <v>201612</v>
      </c>
      <c r="F40" s="82">
        <v>11005</v>
      </c>
      <c r="G40" s="82">
        <v>64</v>
      </c>
      <c r="H40" s="83">
        <v>235000</v>
      </c>
      <c r="I40" s="83">
        <v>6000</v>
      </c>
      <c r="J40" s="83">
        <v>19827000</v>
      </c>
      <c r="K40" s="83">
        <v>0</v>
      </c>
      <c r="L40" s="83">
        <v>-8107000</v>
      </c>
      <c r="M40" s="83">
        <v>0</v>
      </c>
      <c r="N40" s="83">
        <v>0</v>
      </c>
      <c r="O40" s="83">
        <v>14000</v>
      </c>
      <c r="P40" s="83">
        <v>-1000</v>
      </c>
      <c r="Q40" s="83">
        <v>60000</v>
      </c>
      <c r="R40" s="83">
        <v>3162000</v>
      </c>
      <c r="S40" s="83">
        <v>0</v>
      </c>
      <c r="T40" s="83">
        <v>34000</v>
      </c>
      <c r="U40" s="84" t="s">
        <v>818</v>
      </c>
      <c r="V40" s="83">
        <v>510296000</v>
      </c>
      <c r="W40" s="83">
        <v>1014000</v>
      </c>
      <c r="X40" s="83">
        <v>1014000</v>
      </c>
      <c r="Y40" s="83">
        <v>0</v>
      </c>
      <c r="Z40" s="83">
        <v>0</v>
      </c>
      <c r="AA40" s="83">
        <v>0</v>
      </c>
      <c r="AB40" s="83">
        <v>0</v>
      </c>
      <c r="AC40" s="83">
        <v>0</v>
      </c>
      <c r="AD40" s="83">
        <v>509259000</v>
      </c>
      <c r="AE40" s="83">
        <v>126472000</v>
      </c>
      <c r="AF40" s="83">
        <v>382787000</v>
      </c>
      <c r="AG40" s="83">
        <v>0</v>
      </c>
      <c r="AH40" s="83">
        <v>0</v>
      </c>
      <c r="AI40" s="83">
        <v>0</v>
      </c>
      <c r="AJ40" s="83">
        <v>0</v>
      </c>
      <c r="AK40" s="83">
        <v>0</v>
      </c>
      <c r="AL40" s="83">
        <v>0</v>
      </c>
      <c r="AM40" s="83">
        <v>0</v>
      </c>
      <c r="AN40" s="83">
        <v>0</v>
      </c>
      <c r="AO40" s="83">
        <v>0</v>
      </c>
      <c r="AP40" s="83">
        <v>0</v>
      </c>
      <c r="AQ40" s="83">
        <v>22000</v>
      </c>
      <c r="AR40" s="82">
        <v>2016</v>
      </c>
      <c r="AS40" s="83">
        <v>510296000</v>
      </c>
      <c r="AT40" s="83">
        <v>0</v>
      </c>
      <c r="AU40" s="83">
        <v>0</v>
      </c>
      <c r="AV40" s="83">
        <v>0</v>
      </c>
      <c r="AW40" s="83">
        <v>510217000</v>
      </c>
      <c r="AX40" s="83">
        <v>0</v>
      </c>
      <c r="AY40" s="83">
        <v>0</v>
      </c>
      <c r="AZ40" s="83">
        <v>0</v>
      </c>
      <c r="BA40" s="83">
        <v>79000</v>
      </c>
      <c r="BB40" s="84" t="s">
        <v>780</v>
      </c>
    </row>
    <row r="41" spans="1:54" x14ac:dyDescent="0.25">
      <c r="A41" s="62" t="str">
        <f t="shared" si="0"/>
        <v>1100565</v>
      </c>
      <c r="B41" s="68">
        <f>INDEX('Bilag 3'!$B$10:$B$637,MATCH('Data - enkelt'!A41,'Bilag 3'!$G$10:$G$637,0))</f>
        <v>11005</v>
      </c>
      <c r="C41" s="68">
        <f>INDEX('Bilag 3'!$D$10:$D$637,MATCH('Data - enkelt'!A41,'Bilag 3'!$G$10:$G$637,0))</f>
        <v>65</v>
      </c>
      <c r="D41" s="63" t="str">
        <f t="array" ref="D41">INDEX('Bilag 3'!$E$10:$E$636,MATCH(F41&amp;"_"&amp;G41,'Bilag 3'!$A$10:$A$636&amp;"_"&amp;'Bilag 3'!$C$10:$C$636,0))&amp;" - "&amp;INDEX('Bilag 3'!$F$10:$F$636,MATCH(F41&amp;"_"&amp;G41,'Bilag 3'!$A$10:$A$636&amp;"_"&amp;'Bilag 3'!$C$10:$C$636,0))</f>
        <v>Danske Invest - Global Indeks - Akkumulerende KL</v>
      </c>
      <c r="E41" s="82">
        <v>201612</v>
      </c>
      <c r="F41" s="82">
        <v>11005</v>
      </c>
      <c r="G41" s="82">
        <v>65</v>
      </c>
      <c r="H41" s="83">
        <v>4000</v>
      </c>
      <c r="I41" s="83">
        <v>5000</v>
      </c>
      <c r="J41" s="83">
        <v>5118000</v>
      </c>
      <c r="K41" s="83">
        <v>0</v>
      </c>
      <c r="L41" s="83">
        <v>10895000</v>
      </c>
      <c r="M41" s="83">
        <v>0</v>
      </c>
      <c r="N41" s="83">
        <v>-3135000</v>
      </c>
      <c r="O41" s="83">
        <v>-1287000</v>
      </c>
      <c r="P41" s="83">
        <v>-3000</v>
      </c>
      <c r="Q41" s="83">
        <v>59000</v>
      </c>
      <c r="R41" s="83">
        <v>1133000</v>
      </c>
      <c r="S41" s="83">
        <v>0</v>
      </c>
      <c r="T41" s="83">
        <v>526000</v>
      </c>
      <c r="U41" s="84" t="s">
        <v>819</v>
      </c>
      <c r="V41" s="83">
        <v>354325000</v>
      </c>
      <c r="W41" s="83">
        <v>1869000</v>
      </c>
      <c r="X41" s="83">
        <v>1869000</v>
      </c>
      <c r="Y41" s="83">
        <v>0</v>
      </c>
      <c r="Z41" s="83">
        <v>0</v>
      </c>
      <c r="AA41" s="83">
        <v>0</v>
      </c>
      <c r="AB41" s="83">
        <v>0</v>
      </c>
      <c r="AC41" s="83">
        <v>0</v>
      </c>
      <c r="AD41" s="83">
        <v>350348000</v>
      </c>
      <c r="AE41" s="83">
        <v>1972000</v>
      </c>
      <c r="AF41" s="83">
        <v>348268000</v>
      </c>
      <c r="AG41" s="83">
        <v>0</v>
      </c>
      <c r="AH41" s="83">
        <v>107000</v>
      </c>
      <c r="AI41" s="83">
        <v>0</v>
      </c>
      <c r="AJ41" s="83">
        <v>0</v>
      </c>
      <c r="AK41" s="83">
        <v>0</v>
      </c>
      <c r="AL41" s="83">
        <v>0</v>
      </c>
      <c r="AM41" s="83">
        <v>1610000</v>
      </c>
      <c r="AN41" s="83">
        <v>0</v>
      </c>
      <c r="AO41" s="83">
        <v>1610000</v>
      </c>
      <c r="AP41" s="83">
        <v>0</v>
      </c>
      <c r="AQ41" s="83">
        <v>499000</v>
      </c>
      <c r="AR41" s="82">
        <v>2016</v>
      </c>
      <c r="AS41" s="83">
        <v>354325000</v>
      </c>
      <c r="AT41" s="83">
        <v>0</v>
      </c>
      <c r="AU41" s="83">
        <v>0</v>
      </c>
      <c r="AV41" s="83">
        <v>0</v>
      </c>
      <c r="AW41" s="83">
        <v>350825000</v>
      </c>
      <c r="AX41" s="83">
        <v>3464000</v>
      </c>
      <c r="AY41" s="83">
        <v>0</v>
      </c>
      <c r="AZ41" s="83">
        <v>3464000</v>
      </c>
      <c r="BA41" s="83">
        <v>37000</v>
      </c>
      <c r="BB41" s="84" t="s">
        <v>780</v>
      </c>
    </row>
    <row r="42" spans="1:54" x14ac:dyDescent="0.25">
      <c r="A42" s="62" t="str">
        <f t="shared" si="0"/>
        <v>1100566</v>
      </c>
      <c r="B42" s="68">
        <f>INDEX('Bilag 3'!$B$10:$B$637,MATCH('Data - enkelt'!A42,'Bilag 3'!$G$10:$G$637,0))</f>
        <v>11005</v>
      </c>
      <c r="C42" s="68">
        <f>INDEX('Bilag 3'!$D$10:$D$637,MATCH('Data - enkelt'!A42,'Bilag 3'!$G$10:$G$637,0))</f>
        <v>66</v>
      </c>
      <c r="D42" s="63" t="str">
        <f t="array" ref="D42">INDEX('Bilag 3'!$E$10:$E$636,MATCH(F42&amp;"_"&amp;G42,'Bilag 3'!$A$10:$A$636&amp;"_"&amp;'Bilag 3'!$C$10:$C$636,0))&amp;" - "&amp;INDEX('Bilag 3'!$F$10:$F$636,MATCH(F42&amp;"_"&amp;G42,'Bilag 3'!$A$10:$A$636&amp;"_"&amp;'Bilag 3'!$C$10:$C$636,0))</f>
        <v>Danske Invest - Global Indeks 2 KL</v>
      </c>
      <c r="E42" s="82">
        <v>201612</v>
      </c>
      <c r="F42" s="82">
        <v>11005</v>
      </c>
      <c r="G42" s="82">
        <v>66</v>
      </c>
      <c r="H42" s="83">
        <v>19000</v>
      </c>
      <c r="I42" s="83">
        <v>7000</v>
      </c>
      <c r="J42" s="83">
        <v>16755000</v>
      </c>
      <c r="K42" s="83">
        <v>0</v>
      </c>
      <c r="L42" s="83">
        <v>42712000</v>
      </c>
      <c r="M42" s="83">
        <v>0</v>
      </c>
      <c r="N42" s="83">
        <v>0</v>
      </c>
      <c r="O42" s="83">
        <v>41000</v>
      </c>
      <c r="P42" s="83">
        <v>-22000</v>
      </c>
      <c r="Q42" s="83">
        <v>143000</v>
      </c>
      <c r="R42" s="83">
        <v>3317000</v>
      </c>
      <c r="S42" s="83">
        <v>0</v>
      </c>
      <c r="T42" s="83">
        <v>1575000</v>
      </c>
      <c r="U42" s="84" t="s">
        <v>820</v>
      </c>
      <c r="V42" s="83">
        <v>623297000</v>
      </c>
      <c r="W42" s="83">
        <v>1280000</v>
      </c>
      <c r="X42" s="83">
        <v>1280000</v>
      </c>
      <c r="Y42" s="83">
        <v>0</v>
      </c>
      <c r="Z42" s="83">
        <v>0</v>
      </c>
      <c r="AA42" s="83">
        <v>0</v>
      </c>
      <c r="AB42" s="83">
        <v>0</v>
      </c>
      <c r="AC42" s="83">
        <v>0</v>
      </c>
      <c r="AD42" s="83">
        <v>620974000</v>
      </c>
      <c r="AE42" s="83">
        <v>4141000</v>
      </c>
      <c r="AF42" s="83">
        <v>616830000</v>
      </c>
      <c r="AG42" s="83">
        <v>0</v>
      </c>
      <c r="AH42" s="83">
        <v>3000</v>
      </c>
      <c r="AI42" s="83">
        <v>0</v>
      </c>
      <c r="AJ42" s="83">
        <v>0</v>
      </c>
      <c r="AK42" s="83">
        <v>0</v>
      </c>
      <c r="AL42" s="83">
        <v>0</v>
      </c>
      <c r="AM42" s="83">
        <v>0</v>
      </c>
      <c r="AN42" s="83">
        <v>0</v>
      </c>
      <c r="AO42" s="83">
        <v>0</v>
      </c>
      <c r="AP42" s="83">
        <v>0</v>
      </c>
      <c r="AQ42" s="83">
        <v>1043000</v>
      </c>
      <c r="AR42" s="82">
        <v>2016</v>
      </c>
      <c r="AS42" s="83">
        <v>623297000</v>
      </c>
      <c r="AT42" s="83">
        <v>0</v>
      </c>
      <c r="AU42" s="83">
        <v>0</v>
      </c>
      <c r="AV42" s="83">
        <v>0</v>
      </c>
      <c r="AW42" s="83">
        <v>623230000</v>
      </c>
      <c r="AX42" s="83">
        <v>0</v>
      </c>
      <c r="AY42" s="83">
        <v>0</v>
      </c>
      <c r="AZ42" s="83">
        <v>0</v>
      </c>
      <c r="BA42" s="83">
        <v>67000</v>
      </c>
      <c r="BB42" s="84" t="s">
        <v>780</v>
      </c>
    </row>
    <row r="43" spans="1:54" x14ac:dyDescent="0.25">
      <c r="A43" s="62" t="str">
        <f t="shared" si="0"/>
        <v>1100570</v>
      </c>
      <c r="B43" s="68">
        <f>INDEX('Bilag 3'!$B$10:$B$637,MATCH('Data - enkelt'!A43,'Bilag 3'!$G$10:$G$637,0))</f>
        <v>11005</v>
      </c>
      <c r="C43" s="68">
        <f>INDEX('Bilag 3'!$D$10:$D$637,MATCH('Data - enkelt'!A43,'Bilag 3'!$G$10:$G$637,0))</f>
        <v>70</v>
      </c>
      <c r="D43" s="63" t="str">
        <f t="array" ref="D43">INDEX('Bilag 3'!$E$10:$E$636,MATCH(F43&amp;"_"&amp;G43,'Bilag 3'!$A$10:$A$636&amp;"_"&amp;'Bilag 3'!$C$10:$C$636,0))&amp;" - "&amp;INDEX('Bilag 3'!$F$10:$F$636,MATCH(F43&amp;"_"&amp;G43,'Bilag 3'!$A$10:$A$636&amp;"_"&amp;'Bilag 3'!$C$10:$C$636,0))</f>
        <v>Danske Invest - Globale Lange Indeksobligationer - Akkumulerende KL</v>
      </c>
      <c r="E43" s="82">
        <v>201612</v>
      </c>
      <c r="F43" s="82">
        <v>11005</v>
      </c>
      <c r="G43" s="82">
        <v>70</v>
      </c>
      <c r="H43" s="83">
        <v>16770000</v>
      </c>
      <c r="I43" s="83">
        <v>32000</v>
      </c>
      <c r="J43" s="83">
        <v>0</v>
      </c>
      <c r="K43" s="83">
        <v>111546000</v>
      </c>
      <c r="L43" s="83">
        <v>0</v>
      </c>
      <c r="M43" s="83">
        <v>0</v>
      </c>
      <c r="N43" s="83">
        <v>14260000</v>
      </c>
      <c r="O43" s="83">
        <v>-474000</v>
      </c>
      <c r="P43" s="83">
        <v>0</v>
      </c>
      <c r="Q43" s="83">
        <v>0</v>
      </c>
      <c r="R43" s="83">
        <v>14130000</v>
      </c>
      <c r="S43" s="83">
        <v>0</v>
      </c>
      <c r="T43" s="83">
        <v>0</v>
      </c>
      <c r="U43" s="84" t="s">
        <v>821</v>
      </c>
      <c r="V43" s="83">
        <v>2179300000</v>
      </c>
      <c r="W43" s="83">
        <v>7060000</v>
      </c>
      <c r="X43" s="83">
        <v>7060000</v>
      </c>
      <c r="Y43" s="83">
        <v>0</v>
      </c>
      <c r="Z43" s="83">
        <v>2151741000</v>
      </c>
      <c r="AA43" s="83">
        <v>4489000</v>
      </c>
      <c r="AB43" s="83">
        <v>2084346000</v>
      </c>
      <c r="AC43" s="83">
        <v>62906000</v>
      </c>
      <c r="AD43" s="83">
        <v>0</v>
      </c>
      <c r="AE43" s="83">
        <v>0</v>
      </c>
      <c r="AF43" s="83">
        <v>0</v>
      </c>
      <c r="AG43" s="83">
        <v>0</v>
      </c>
      <c r="AH43" s="83">
        <v>0</v>
      </c>
      <c r="AI43" s="83">
        <v>0</v>
      </c>
      <c r="AJ43" s="83">
        <v>0</v>
      </c>
      <c r="AK43" s="83">
        <v>-239454000</v>
      </c>
      <c r="AL43" s="83">
        <v>239454000</v>
      </c>
      <c r="AM43" s="83">
        <v>11705000</v>
      </c>
      <c r="AN43" s="83">
        <v>0</v>
      </c>
      <c r="AO43" s="83">
        <v>11705000</v>
      </c>
      <c r="AP43" s="83">
        <v>0</v>
      </c>
      <c r="AQ43" s="83">
        <v>8793000</v>
      </c>
      <c r="AR43" s="82">
        <v>2016</v>
      </c>
      <c r="AS43" s="83">
        <v>2179300000</v>
      </c>
      <c r="AT43" s="83">
        <v>0</v>
      </c>
      <c r="AU43" s="83">
        <v>0</v>
      </c>
      <c r="AV43" s="83">
        <v>0</v>
      </c>
      <c r="AW43" s="83">
        <v>2150209000</v>
      </c>
      <c r="AX43" s="83">
        <v>28363000</v>
      </c>
      <c r="AY43" s="83">
        <v>0</v>
      </c>
      <c r="AZ43" s="83">
        <v>28363000</v>
      </c>
      <c r="BA43" s="83">
        <v>728000</v>
      </c>
      <c r="BB43" s="84" t="s">
        <v>780</v>
      </c>
    </row>
    <row r="44" spans="1:54" x14ac:dyDescent="0.25">
      <c r="A44" s="62" t="str">
        <f t="shared" si="0"/>
        <v>1100571</v>
      </c>
      <c r="B44" s="68">
        <f>INDEX('Bilag 3'!$B$10:$B$637,MATCH('Data - enkelt'!A44,'Bilag 3'!$G$10:$G$637,0))</f>
        <v>11005</v>
      </c>
      <c r="C44" s="68">
        <f>INDEX('Bilag 3'!$D$10:$D$637,MATCH('Data - enkelt'!A44,'Bilag 3'!$G$10:$G$637,0))</f>
        <v>71</v>
      </c>
      <c r="D44" s="63" t="str">
        <f t="array" ref="D44">INDEX('Bilag 3'!$E$10:$E$636,MATCH(F44&amp;"_"&amp;G44,'Bilag 3'!$A$10:$A$636&amp;"_"&amp;'Bilag 3'!$C$10:$C$636,0))&amp;" - "&amp;INDEX('Bilag 3'!$F$10:$F$636,MATCH(F44&amp;"_"&amp;G44,'Bilag 3'!$A$10:$A$636&amp;"_"&amp;'Bilag 3'!$C$10:$C$636,0))</f>
        <v>Danske Invest - KlimaTrends KL</v>
      </c>
      <c r="E44" s="82">
        <v>201612</v>
      </c>
      <c r="F44" s="82">
        <v>11005</v>
      </c>
      <c r="G44" s="82">
        <v>71</v>
      </c>
      <c r="H44" s="83">
        <v>0</v>
      </c>
      <c r="I44" s="83">
        <v>12000</v>
      </c>
      <c r="J44" s="83">
        <v>2694000</v>
      </c>
      <c r="K44" s="83">
        <v>0</v>
      </c>
      <c r="L44" s="83">
        <v>3677000</v>
      </c>
      <c r="M44" s="83">
        <v>0</v>
      </c>
      <c r="N44" s="83">
        <v>0</v>
      </c>
      <c r="O44" s="83">
        <v>21000</v>
      </c>
      <c r="P44" s="83">
        <v>10000</v>
      </c>
      <c r="Q44" s="83">
        <v>189000</v>
      </c>
      <c r="R44" s="83">
        <v>2250000</v>
      </c>
      <c r="S44" s="83">
        <v>0</v>
      </c>
      <c r="T44" s="83">
        <v>300000</v>
      </c>
      <c r="U44" s="84" t="s">
        <v>822</v>
      </c>
      <c r="V44" s="83">
        <v>131364000</v>
      </c>
      <c r="W44" s="83">
        <v>1835000</v>
      </c>
      <c r="X44" s="83">
        <v>1835000</v>
      </c>
      <c r="Y44" s="83">
        <v>0</v>
      </c>
      <c r="Z44" s="83">
        <v>0</v>
      </c>
      <c r="AA44" s="83">
        <v>0</v>
      </c>
      <c r="AB44" s="83">
        <v>0</v>
      </c>
      <c r="AC44" s="83">
        <v>0</v>
      </c>
      <c r="AD44" s="83">
        <v>129146000</v>
      </c>
      <c r="AE44" s="83">
        <v>1531000</v>
      </c>
      <c r="AF44" s="83">
        <v>127615000</v>
      </c>
      <c r="AG44" s="83">
        <v>0</v>
      </c>
      <c r="AH44" s="83">
        <v>0</v>
      </c>
      <c r="AI44" s="83">
        <v>0</v>
      </c>
      <c r="AJ44" s="83">
        <v>0</v>
      </c>
      <c r="AK44" s="83">
        <v>0</v>
      </c>
      <c r="AL44" s="83">
        <v>0</v>
      </c>
      <c r="AM44" s="83">
        <v>0</v>
      </c>
      <c r="AN44" s="83">
        <v>0</v>
      </c>
      <c r="AO44" s="83">
        <v>0</v>
      </c>
      <c r="AP44" s="83">
        <v>0</v>
      </c>
      <c r="AQ44" s="83">
        <v>383000</v>
      </c>
      <c r="AR44" s="82">
        <v>2016</v>
      </c>
      <c r="AS44" s="83">
        <v>131364000</v>
      </c>
      <c r="AT44" s="83">
        <v>0</v>
      </c>
      <c r="AU44" s="83">
        <v>0</v>
      </c>
      <c r="AV44" s="83">
        <v>0</v>
      </c>
      <c r="AW44" s="83">
        <v>131328000</v>
      </c>
      <c r="AX44" s="83">
        <v>0</v>
      </c>
      <c r="AY44" s="83">
        <v>0</v>
      </c>
      <c r="AZ44" s="83">
        <v>0</v>
      </c>
      <c r="BA44" s="83">
        <v>36000</v>
      </c>
      <c r="BB44" s="84" t="s">
        <v>780</v>
      </c>
    </row>
    <row r="45" spans="1:54" x14ac:dyDescent="0.25">
      <c r="A45" s="62" t="str">
        <f t="shared" si="0"/>
        <v>1100572</v>
      </c>
      <c r="B45" s="68">
        <f>INDEX('Bilag 3'!$B$10:$B$637,MATCH('Data - enkelt'!A45,'Bilag 3'!$G$10:$G$637,0))</f>
        <v>11005</v>
      </c>
      <c r="C45" s="68">
        <f>INDEX('Bilag 3'!$D$10:$D$637,MATCH('Data - enkelt'!A45,'Bilag 3'!$G$10:$G$637,0))</f>
        <v>72</v>
      </c>
      <c r="D45" s="63" t="str">
        <f t="array" ref="D45">INDEX('Bilag 3'!$E$10:$E$636,MATCH(F45&amp;"_"&amp;G45,'Bilag 3'!$A$10:$A$636&amp;"_"&amp;'Bilag 3'!$C$10:$C$636,0))&amp;" - "&amp;INDEX('Bilag 3'!$F$10:$F$636,MATCH(F45&amp;"_"&amp;G45,'Bilag 3'!$A$10:$A$636&amp;"_"&amp;'Bilag 3'!$C$10:$C$636,0))</f>
        <v>Danske Invest - Globale Lange Indeksobligationer KL</v>
      </c>
      <c r="E45" s="82">
        <v>201612</v>
      </c>
      <c r="F45" s="82">
        <v>11005</v>
      </c>
      <c r="G45" s="82">
        <v>72</v>
      </c>
      <c r="H45" s="83">
        <v>8345000</v>
      </c>
      <c r="I45" s="83">
        <v>12000</v>
      </c>
      <c r="J45" s="83">
        <v>0</v>
      </c>
      <c r="K45" s="83">
        <v>52408000</v>
      </c>
      <c r="L45" s="83">
        <v>0</v>
      </c>
      <c r="M45" s="83">
        <v>0</v>
      </c>
      <c r="N45" s="83">
        <v>15548000</v>
      </c>
      <c r="O45" s="83">
        <v>1946000</v>
      </c>
      <c r="P45" s="83">
        <v>0</v>
      </c>
      <c r="Q45" s="83">
        <v>0</v>
      </c>
      <c r="R45" s="83">
        <v>7039000</v>
      </c>
      <c r="S45" s="83">
        <v>0</v>
      </c>
      <c r="T45" s="83">
        <v>0</v>
      </c>
      <c r="U45" s="84" t="s">
        <v>823</v>
      </c>
      <c r="V45" s="83">
        <v>981555000</v>
      </c>
      <c r="W45" s="83">
        <v>3272000</v>
      </c>
      <c r="X45" s="83">
        <v>3272000</v>
      </c>
      <c r="Y45" s="83">
        <v>0</v>
      </c>
      <c r="Z45" s="83">
        <v>970432000</v>
      </c>
      <c r="AA45" s="83">
        <v>2581000</v>
      </c>
      <c r="AB45" s="83">
        <v>939417000</v>
      </c>
      <c r="AC45" s="83">
        <v>28434000</v>
      </c>
      <c r="AD45" s="83">
        <v>0</v>
      </c>
      <c r="AE45" s="83">
        <v>0</v>
      </c>
      <c r="AF45" s="83">
        <v>0</v>
      </c>
      <c r="AG45" s="83">
        <v>0</v>
      </c>
      <c r="AH45" s="83">
        <v>0</v>
      </c>
      <c r="AI45" s="83">
        <v>0</v>
      </c>
      <c r="AJ45" s="83">
        <v>0</v>
      </c>
      <c r="AK45" s="83">
        <v>0</v>
      </c>
      <c r="AL45" s="83">
        <v>0</v>
      </c>
      <c r="AM45" s="83">
        <v>4312000</v>
      </c>
      <c r="AN45" s="83">
        <v>0</v>
      </c>
      <c r="AO45" s="83">
        <v>4312000</v>
      </c>
      <c r="AP45" s="83">
        <v>0</v>
      </c>
      <c r="AQ45" s="83">
        <v>3540000</v>
      </c>
      <c r="AR45" s="82">
        <v>2016</v>
      </c>
      <c r="AS45" s="83">
        <v>981555000</v>
      </c>
      <c r="AT45" s="83">
        <v>0</v>
      </c>
      <c r="AU45" s="83">
        <v>0</v>
      </c>
      <c r="AV45" s="83">
        <v>0</v>
      </c>
      <c r="AW45" s="83">
        <v>969258000</v>
      </c>
      <c r="AX45" s="83">
        <v>12181000</v>
      </c>
      <c r="AY45" s="83">
        <v>0</v>
      </c>
      <c r="AZ45" s="83">
        <v>12181000</v>
      </c>
      <c r="BA45" s="83">
        <v>115000</v>
      </c>
      <c r="BB45" s="84" t="s">
        <v>780</v>
      </c>
    </row>
    <row r="46" spans="1:54" x14ac:dyDescent="0.25">
      <c r="A46" s="62" t="str">
        <f t="shared" si="0"/>
        <v>1100573</v>
      </c>
      <c r="B46" s="68">
        <f>INDEX('Bilag 3'!$B$10:$B$637,MATCH('Data - enkelt'!A46,'Bilag 3'!$G$10:$G$637,0))</f>
        <v>11005</v>
      </c>
      <c r="C46" s="68">
        <f>INDEX('Bilag 3'!$D$10:$D$637,MATCH('Data - enkelt'!A46,'Bilag 3'!$G$10:$G$637,0))</f>
        <v>73</v>
      </c>
      <c r="D46" s="63" t="str">
        <f t="array" ref="D46">INDEX('Bilag 3'!$E$10:$E$636,MATCH(F46&amp;"_"&amp;G46,'Bilag 3'!$A$10:$A$636&amp;"_"&amp;'Bilag 3'!$C$10:$C$636,0))&amp;" - "&amp;INDEX('Bilag 3'!$F$10:$F$636,MATCH(F46&amp;"_"&amp;G46,'Bilag 3'!$A$10:$A$636&amp;"_"&amp;'Bilag 3'!$C$10:$C$636,0))</f>
        <v>Danske Invest - Europa Fokus - Akkumulerende KL</v>
      </c>
      <c r="E46" s="82">
        <v>201612</v>
      </c>
      <c r="F46" s="82">
        <v>11005</v>
      </c>
      <c r="G46" s="82">
        <v>73</v>
      </c>
      <c r="H46" s="83">
        <v>50000</v>
      </c>
      <c r="I46" s="83">
        <v>70000</v>
      </c>
      <c r="J46" s="83">
        <v>26403000</v>
      </c>
      <c r="K46" s="83">
        <v>0</v>
      </c>
      <c r="L46" s="83">
        <v>-96403000</v>
      </c>
      <c r="M46" s="83">
        <v>0</v>
      </c>
      <c r="N46" s="83">
        <v>0</v>
      </c>
      <c r="O46" s="83">
        <v>1410000</v>
      </c>
      <c r="P46" s="83">
        <v>-75000</v>
      </c>
      <c r="Q46" s="83">
        <v>903000</v>
      </c>
      <c r="R46" s="83">
        <v>17601000</v>
      </c>
      <c r="S46" s="83">
        <v>0</v>
      </c>
      <c r="T46" s="83">
        <v>1518000</v>
      </c>
      <c r="U46" s="84" t="s">
        <v>824</v>
      </c>
      <c r="V46" s="83">
        <v>1121968000</v>
      </c>
      <c r="W46" s="83">
        <v>11477000</v>
      </c>
      <c r="X46" s="83">
        <v>11477000</v>
      </c>
      <c r="Y46" s="83">
        <v>0</v>
      </c>
      <c r="Z46" s="83">
        <v>0</v>
      </c>
      <c r="AA46" s="83">
        <v>0</v>
      </c>
      <c r="AB46" s="83">
        <v>0</v>
      </c>
      <c r="AC46" s="83">
        <v>0</v>
      </c>
      <c r="AD46" s="83">
        <v>1107367000</v>
      </c>
      <c r="AE46" s="83">
        <v>108547000</v>
      </c>
      <c r="AF46" s="83">
        <v>998820000</v>
      </c>
      <c r="AG46" s="83">
        <v>0</v>
      </c>
      <c r="AH46" s="83">
        <v>0</v>
      </c>
      <c r="AI46" s="83">
        <v>0</v>
      </c>
      <c r="AJ46" s="83">
        <v>0</v>
      </c>
      <c r="AK46" s="83">
        <v>0</v>
      </c>
      <c r="AL46" s="83">
        <v>0</v>
      </c>
      <c r="AM46" s="83">
        <v>0</v>
      </c>
      <c r="AN46" s="83">
        <v>0</v>
      </c>
      <c r="AO46" s="83">
        <v>0</v>
      </c>
      <c r="AP46" s="83">
        <v>0</v>
      </c>
      <c r="AQ46" s="83">
        <v>3124000</v>
      </c>
      <c r="AR46" s="82">
        <v>2016</v>
      </c>
      <c r="AS46" s="83">
        <v>1121968000</v>
      </c>
      <c r="AT46" s="83">
        <v>0</v>
      </c>
      <c r="AU46" s="83">
        <v>0</v>
      </c>
      <c r="AV46" s="83">
        <v>0</v>
      </c>
      <c r="AW46" s="83">
        <v>1121662000</v>
      </c>
      <c r="AX46" s="83">
        <v>0</v>
      </c>
      <c r="AY46" s="83">
        <v>0</v>
      </c>
      <c r="AZ46" s="83">
        <v>0</v>
      </c>
      <c r="BA46" s="83">
        <v>306000</v>
      </c>
      <c r="BB46" s="84" t="s">
        <v>780</v>
      </c>
    </row>
    <row r="47" spans="1:54" x14ac:dyDescent="0.25">
      <c r="A47" s="62" t="str">
        <f t="shared" si="0"/>
        <v>1100574</v>
      </c>
      <c r="B47" s="68">
        <f>INDEX('Bilag 3'!$B$10:$B$637,MATCH('Data - enkelt'!A47,'Bilag 3'!$G$10:$G$637,0))</f>
        <v>11005</v>
      </c>
      <c r="C47" s="68">
        <f>INDEX('Bilag 3'!$D$10:$D$637,MATCH('Data - enkelt'!A47,'Bilag 3'!$G$10:$G$637,0))</f>
        <v>74</v>
      </c>
      <c r="D47" s="63" t="str">
        <f t="array" ref="D47">INDEX('Bilag 3'!$E$10:$E$636,MATCH(F47&amp;"_"&amp;G47,'Bilag 3'!$A$10:$A$636&amp;"_"&amp;'Bilag 3'!$C$10:$C$636,0))&amp;" - "&amp;INDEX('Bilag 3'!$F$10:$F$636,MATCH(F47&amp;"_"&amp;G47,'Bilag 3'!$A$10:$A$636&amp;"_"&amp;'Bilag 3'!$C$10:$C$636,0))</f>
        <v>Danske Invest - Mix Defensiv - Akkumulerende KL</v>
      </c>
      <c r="E47" s="82">
        <v>201612</v>
      </c>
      <c r="F47" s="82">
        <v>11005</v>
      </c>
      <c r="G47" s="82">
        <v>74</v>
      </c>
      <c r="H47" s="83">
        <v>13281000</v>
      </c>
      <c r="I47" s="83">
        <v>50000</v>
      </c>
      <c r="J47" s="83">
        <v>30754000</v>
      </c>
      <c r="K47" s="83">
        <v>2726000</v>
      </c>
      <c r="L47" s="83">
        <v>25109000</v>
      </c>
      <c r="M47" s="83">
        <v>0</v>
      </c>
      <c r="N47" s="83">
        <v>0</v>
      </c>
      <c r="O47" s="83">
        <v>1000</v>
      </c>
      <c r="P47" s="83">
        <v>0</v>
      </c>
      <c r="Q47" s="83">
        <v>31000</v>
      </c>
      <c r="R47" s="83">
        <v>16440000</v>
      </c>
      <c r="S47" s="83">
        <v>0</v>
      </c>
      <c r="T47" s="83">
        <v>4387000</v>
      </c>
      <c r="U47" s="84" t="s">
        <v>825</v>
      </c>
      <c r="V47" s="83">
        <v>1619457000</v>
      </c>
      <c r="W47" s="83">
        <v>3458000</v>
      </c>
      <c r="X47" s="83">
        <v>3458000</v>
      </c>
      <c r="Y47" s="83">
        <v>0</v>
      </c>
      <c r="Z47" s="83">
        <v>978314000</v>
      </c>
      <c r="AA47" s="83">
        <v>978314000</v>
      </c>
      <c r="AB47" s="83">
        <v>0</v>
      </c>
      <c r="AC47" s="83">
        <v>0</v>
      </c>
      <c r="AD47" s="83">
        <v>0</v>
      </c>
      <c r="AE47" s="83">
        <v>0</v>
      </c>
      <c r="AF47" s="83">
        <v>0</v>
      </c>
      <c r="AG47" s="83">
        <v>0</v>
      </c>
      <c r="AH47" s="83">
        <v>0</v>
      </c>
      <c r="AI47" s="83">
        <v>0</v>
      </c>
      <c r="AJ47" s="83">
        <v>576058000</v>
      </c>
      <c r="AK47" s="83">
        <v>560895000</v>
      </c>
      <c r="AL47" s="83">
        <v>15163000</v>
      </c>
      <c r="AM47" s="83">
        <v>0</v>
      </c>
      <c r="AN47" s="83">
        <v>0</v>
      </c>
      <c r="AO47" s="83">
        <v>0</v>
      </c>
      <c r="AP47" s="83">
        <v>0</v>
      </c>
      <c r="AQ47" s="83">
        <v>61626000</v>
      </c>
      <c r="AR47" s="82">
        <v>2016</v>
      </c>
      <c r="AS47" s="83">
        <v>1619457000</v>
      </c>
      <c r="AT47" s="83">
        <v>0</v>
      </c>
      <c r="AU47" s="83">
        <v>0</v>
      </c>
      <c r="AV47" s="83">
        <v>0</v>
      </c>
      <c r="AW47" s="83">
        <v>1595741000</v>
      </c>
      <c r="AX47" s="83">
        <v>0</v>
      </c>
      <c r="AY47" s="83">
        <v>0</v>
      </c>
      <c r="AZ47" s="83">
        <v>0</v>
      </c>
      <c r="BA47" s="83">
        <v>23716000</v>
      </c>
      <c r="BB47" s="84" t="s">
        <v>780</v>
      </c>
    </row>
    <row r="48" spans="1:54" x14ac:dyDescent="0.25">
      <c r="A48" s="62" t="str">
        <f t="shared" si="0"/>
        <v>1100575</v>
      </c>
      <c r="B48" s="68">
        <f>INDEX('Bilag 3'!$B$10:$B$637,MATCH('Data - enkelt'!A48,'Bilag 3'!$G$10:$G$637,0))</f>
        <v>11005</v>
      </c>
      <c r="C48" s="68">
        <f>INDEX('Bilag 3'!$D$10:$D$637,MATCH('Data - enkelt'!A48,'Bilag 3'!$G$10:$G$637,0))</f>
        <v>75</v>
      </c>
      <c r="D48" s="63" t="str">
        <f t="array" ref="D48">INDEX('Bilag 3'!$E$10:$E$636,MATCH(F48&amp;"_"&amp;G48,'Bilag 3'!$A$10:$A$636&amp;"_"&amp;'Bilag 3'!$C$10:$C$636,0))&amp;" - "&amp;INDEX('Bilag 3'!$F$10:$F$636,MATCH(F48&amp;"_"&amp;G48,'Bilag 3'!$A$10:$A$636&amp;"_"&amp;'Bilag 3'!$C$10:$C$636,0))</f>
        <v>Danske Invest - Mix Offensiv - Akkumulerende KL</v>
      </c>
      <c r="E48" s="82">
        <v>201612</v>
      </c>
      <c r="F48" s="82">
        <v>11005</v>
      </c>
      <c r="G48" s="82">
        <v>75</v>
      </c>
      <c r="H48" s="83">
        <v>4091000</v>
      </c>
      <c r="I48" s="83">
        <v>46000</v>
      </c>
      <c r="J48" s="83">
        <v>36633000</v>
      </c>
      <c r="K48" s="83">
        <v>3803000</v>
      </c>
      <c r="L48" s="83">
        <v>11014000</v>
      </c>
      <c r="M48" s="83">
        <v>0</v>
      </c>
      <c r="N48" s="83">
        <v>0</v>
      </c>
      <c r="O48" s="83">
        <v>1000</v>
      </c>
      <c r="P48" s="83">
        <v>0</v>
      </c>
      <c r="Q48" s="83">
        <v>34000</v>
      </c>
      <c r="R48" s="83">
        <v>10193000</v>
      </c>
      <c r="S48" s="83">
        <v>0</v>
      </c>
      <c r="T48" s="83">
        <v>5405000</v>
      </c>
      <c r="U48" s="84" t="s">
        <v>826</v>
      </c>
      <c r="V48" s="83">
        <v>924721000</v>
      </c>
      <c r="W48" s="83">
        <v>11699000</v>
      </c>
      <c r="X48" s="83">
        <v>11699000</v>
      </c>
      <c r="Y48" s="83">
        <v>0</v>
      </c>
      <c r="Z48" s="83">
        <v>322708000</v>
      </c>
      <c r="AA48" s="83">
        <v>322708000</v>
      </c>
      <c r="AB48" s="83">
        <v>0</v>
      </c>
      <c r="AC48" s="83">
        <v>0</v>
      </c>
      <c r="AD48" s="83">
        <v>0</v>
      </c>
      <c r="AE48" s="83">
        <v>0</v>
      </c>
      <c r="AF48" s="83">
        <v>0</v>
      </c>
      <c r="AG48" s="83">
        <v>0</v>
      </c>
      <c r="AH48" s="83">
        <v>0</v>
      </c>
      <c r="AI48" s="83">
        <v>0</v>
      </c>
      <c r="AJ48" s="83">
        <v>558978000</v>
      </c>
      <c r="AK48" s="83">
        <v>540406000</v>
      </c>
      <c r="AL48" s="83">
        <v>18571000</v>
      </c>
      <c r="AM48" s="83">
        <v>0</v>
      </c>
      <c r="AN48" s="83">
        <v>0</v>
      </c>
      <c r="AO48" s="83">
        <v>0</v>
      </c>
      <c r="AP48" s="83">
        <v>0</v>
      </c>
      <c r="AQ48" s="83">
        <v>31336000</v>
      </c>
      <c r="AR48" s="82">
        <v>2016</v>
      </c>
      <c r="AS48" s="83">
        <v>924721000</v>
      </c>
      <c r="AT48" s="83">
        <v>0</v>
      </c>
      <c r="AU48" s="83">
        <v>0</v>
      </c>
      <c r="AV48" s="83">
        <v>0</v>
      </c>
      <c r="AW48" s="83">
        <v>908457000</v>
      </c>
      <c r="AX48" s="83">
        <v>0</v>
      </c>
      <c r="AY48" s="83">
        <v>0</v>
      </c>
      <c r="AZ48" s="83">
        <v>0</v>
      </c>
      <c r="BA48" s="83">
        <v>16265000</v>
      </c>
      <c r="BB48" s="84" t="s">
        <v>780</v>
      </c>
    </row>
    <row r="49" spans="1:54" x14ac:dyDescent="0.25">
      <c r="A49" s="62" t="str">
        <f t="shared" si="0"/>
        <v>1100576</v>
      </c>
      <c r="B49" s="68">
        <f>INDEX('Bilag 3'!$B$10:$B$637,MATCH('Data - enkelt'!A49,'Bilag 3'!$G$10:$G$637,0))</f>
        <v>11005</v>
      </c>
      <c r="C49" s="68">
        <f>INDEX('Bilag 3'!$D$10:$D$637,MATCH('Data - enkelt'!A49,'Bilag 3'!$G$10:$G$637,0))</f>
        <v>76</v>
      </c>
      <c r="D49" s="63" t="str">
        <f t="array" ref="D49">INDEX('Bilag 3'!$E$10:$E$636,MATCH(F49&amp;"_"&amp;G49,'Bilag 3'!$A$10:$A$636&amp;"_"&amp;'Bilag 3'!$C$10:$C$636,0))&amp;" - "&amp;INDEX('Bilag 3'!$F$10:$F$636,MATCH(F49&amp;"_"&amp;G49,'Bilag 3'!$A$10:$A$636&amp;"_"&amp;'Bilag 3'!$C$10:$C$636,0))</f>
        <v>Danske Invest - Mix Offensiv Plus - Akkumulerende KL</v>
      </c>
      <c r="E49" s="82">
        <v>201612</v>
      </c>
      <c r="F49" s="82">
        <v>11005</v>
      </c>
      <c r="G49" s="82">
        <v>76</v>
      </c>
      <c r="H49" s="83">
        <v>1694000</v>
      </c>
      <c r="I49" s="83">
        <v>43000</v>
      </c>
      <c r="J49" s="83">
        <v>24991000</v>
      </c>
      <c r="K49" s="83">
        <v>1230000</v>
      </c>
      <c r="L49" s="83">
        <v>3380000</v>
      </c>
      <c r="M49" s="83">
        <v>0</v>
      </c>
      <c r="N49" s="83">
        <v>0</v>
      </c>
      <c r="O49" s="83">
        <v>3000</v>
      </c>
      <c r="P49" s="83">
        <v>0</v>
      </c>
      <c r="Q49" s="83">
        <v>49000</v>
      </c>
      <c r="R49" s="83">
        <v>5781000</v>
      </c>
      <c r="S49" s="83">
        <v>0</v>
      </c>
      <c r="T49" s="83">
        <v>3727000</v>
      </c>
      <c r="U49" s="84" t="s">
        <v>827</v>
      </c>
      <c r="V49" s="83">
        <v>515739000</v>
      </c>
      <c r="W49" s="83">
        <v>9226000</v>
      </c>
      <c r="X49" s="83">
        <v>9226000</v>
      </c>
      <c r="Y49" s="83">
        <v>0</v>
      </c>
      <c r="Z49" s="83">
        <v>133031000</v>
      </c>
      <c r="AA49" s="83">
        <v>133031000</v>
      </c>
      <c r="AB49" s="83">
        <v>0</v>
      </c>
      <c r="AC49" s="83">
        <v>0</v>
      </c>
      <c r="AD49" s="83">
        <v>0</v>
      </c>
      <c r="AE49" s="83">
        <v>0</v>
      </c>
      <c r="AF49" s="83">
        <v>0</v>
      </c>
      <c r="AG49" s="83">
        <v>0</v>
      </c>
      <c r="AH49" s="83">
        <v>0</v>
      </c>
      <c r="AI49" s="83">
        <v>0</v>
      </c>
      <c r="AJ49" s="83">
        <v>357069000</v>
      </c>
      <c r="AK49" s="83">
        <v>343606000</v>
      </c>
      <c r="AL49" s="83">
        <v>13463000</v>
      </c>
      <c r="AM49" s="83">
        <v>0</v>
      </c>
      <c r="AN49" s="83">
        <v>0</v>
      </c>
      <c r="AO49" s="83">
        <v>0</v>
      </c>
      <c r="AP49" s="83">
        <v>0</v>
      </c>
      <c r="AQ49" s="83">
        <v>16413000</v>
      </c>
      <c r="AR49" s="82">
        <v>2016</v>
      </c>
      <c r="AS49" s="83">
        <v>515739000</v>
      </c>
      <c r="AT49" s="83">
        <v>0</v>
      </c>
      <c r="AU49" s="83">
        <v>0</v>
      </c>
      <c r="AV49" s="83">
        <v>0</v>
      </c>
      <c r="AW49" s="83">
        <v>506479000</v>
      </c>
      <c r="AX49" s="83">
        <v>0</v>
      </c>
      <c r="AY49" s="83">
        <v>0</v>
      </c>
      <c r="AZ49" s="83">
        <v>0</v>
      </c>
      <c r="BA49" s="83">
        <v>9260000</v>
      </c>
      <c r="BB49" s="84" t="s">
        <v>780</v>
      </c>
    </row>
    <row r="50" spans="1:54" x14ac:dyDescent="0.25">
      <c r="A50" s="62" t="str">
        <f t="shared" si="0"/>
        <v>1100577</v>
      </c>
      <c r="B50" s="68">
        <f>INDEX('Bilag 3'!$B$10:$B$637,MATCH('Data - enkelt'!A50,'Bilag 3'!$G$10:$G$637,0))</f>
        <v>11005</v>
      </c>
      <c r="C50" s="68">
        <f>INDEX('Bilag 3'!$D$10:$D$637,MATCH('Data - enkelt'!A50,'Bilag 3'!$G$10:$G$637,0))</f>
        <v>77</v>
      </c>
      <c r="D50" s="63" t="str">
        <f t="array" ref="D50">INDEX('Bilag 3'!$E$10:$E$636,MATCH(F50&amp;"_"&amp;G50,'Bilag 3'!$A$10:$A$636&amp;"_"&amp;'Bilag 3'!$C$10:$C$636,0))&amp;" - "&amp;INDEX('Bilag 3'!$F$10:$F$636,MATCH(F50&amp;"_"&amp;G50,'Bilag 3'!$A$10:$A$636&amp;"_"&amp;'Bilag 3'!$C$10:$C$636,0))</f>
        <v>Danske Invest - Europa Højt Udbytte KL</v>
      </c>
      <c r="E50" s="82">
        <v>201612</v>
      </c>
      <c r="F50" s="82">
        <v>11005</v>
      </c>
      <c r="G50" s="82">
        <v>77</v>
      </c>
      <c r="H50" s="83">
        <v>31000</v>
      </c>
      <c r="I50" s="83">
        <v>37000</v>
      </c>
      <c r="J50" s="83">
        <v>102870000</v>
      </c>
      <c r="K50" s="83">
        <v>0</v>
      </c>
      <c r="L50" s="83">
        <v>-21938000</v>
      </c>
      <c r="M50" s="83">
        <v>0</v>
      </c>
      <c r="N50" s="83">
        <v>0</v>
      </c>
      <c r="O50" s="83">
        <v>-1104000</v>
      </c>
      <c r="P50" s="83">
        <v>-562000</v>
      </c>
      <c r="Q50" s="83">
        <v>667000</v>
      </c>
      <c r="R50" s="83">
        <v>27787000</v>
      </c>
      <c r="S50" s="83">
        <v>0</v>
      </c>
      <c r="T50" s="83">
        <v>2934000</v>
      </c>
      <c r="U50" s="84" t="s">
        <v>828</v>
      </c>
      <c r="V50" s="83">
        <v>1737688000</v>
      </c>
      <c r="W50" s="83">
        <v>6409000</v>
      </c>
      <c r="X50" s="83">
        <v>6409000</v>
      </c>
      <c r="Y50" s="83">
        <v>0</v>
      </c>
      <c r="Z50" s="83">
        <v>0</v>
      </c>
      <c r="AA50" s="83">
        <v>0</v>
      </c>
      <c r="AB50" s="83">
        <v>0</v>
      </c>
      <c r="AC50" s="83">
        <v>0</v>
      </c>
      <c r="AD50" s="83">
        <v>1722312000</v>
      </c>
      <c r="AE50" s="83">
        <v>0</v>
      </c>
      <c r="AF50" s="83">
        <v>1722312000</v>
      </c>
      <c r="AG50" s="83">
        <v>0</v>
      </c>
      <c r="AH50" s="83">
        <v>0</v>
      </c>
      <c r="AI50" s="83">
        <v>0</v>
      </c>
      <c r="AJ50" s="83">
        <v>0</v>
      </c>
      <c r="AK50" s="83">
        <v>0</v>
      </c>
      <c r="AL50" s="83">
        <v>0</v>
      </c>
      <c r="AM50" s="83">
        <v>0</v>
      </c>
      <c r="AN50" s="83">
        <v>0</v>
      </c>
      <c r="AO50" s="83">
        <v>0</v>
      </c>
      <c r="AP50" s="83">
        <v>0</v>
      </c>
      <c r="AQ50" s="83">
        <v>8967000</v>
      </c>
      <c r="AR50" s="82">
        <v>2016</v>
      </c>
      <c r="AS50" s="83">
        <v>1737688000</v>
      </c>
      <c r="AT50" s="83">
        <v>0</v>
      </c>
      <c r="AU50" s="83">
        <v>0</v>
      </c>
      <c r="AV50" s="83">
        <v>0</v>
      </c>
      <c r="AW50" s="83">
        <v>1737226000</v>
      </c>
      <c r="AX50" s="83">
        <v>0</v>
      </c>
      <c r="AY50" s="83">
        <v>0</v>
      </c>
      <c r="AZ50" s="83">
        <v>0</v>
      </c>
      <c r="BA50" s="83">
        <v>462000</v>
      </c>
      <c r="BB50" s="84" t="s">
        <v>780</v>
      </c>
    </row>
    <row r="51" spans="1:54" x14ac:dyDescent="0.25">
      <c r="A51" s="62" t="str">
        <f t="shared" si="0"/>
        <v>1100578</v>
      </c>
      <c r="B51" s="68">
        <f>INDEX('Bilag 3'!$B$10:$B$637,MATCH('Data - enkelt'!A51,'Bilag 3'!$G$10:$G$637,0))</f>
        <v>11005</v>
      </c>
      <c r="C51" s="68">
        <f>INDEX('Bilag 3'!$D$10:$D$637,MATCH('Data - enkelt'!A51,'Bilag 3'!$G$10:$G$637,0))</f>
        <v>78</v>
      </c>
      <c r="D51" s="63" t="str">
        <f t="array" ref="D51">INDEX('Bilag 3'!$E$10:$E$636,MATCH(F51&amp;"_"&amp;G51,'Bilag 3'!$A$10:$A$636&amp;"_"&amp;'Bilag 3'!$C$10:$C$636,0))&amp;" - "&amp;INDEX('Bilag 3'!$F$10:$F$636,MATCH(F51&amp;"_"&amp;G51,'Bilag 3'!$A$10:$A$636&amp;"_"&amp;'Bilag 3'!$C$10:$C$636,0))</f>
        <v>Danske Invest - Danmark Fokus KL</v>
      </c>
      <c r="E51" s="82">
        <v>201612</v>
      </c>
      <c r="F51" s="82">
        <v>11005</v>
      </c>
      <c r="G51" s="82">
        <v>78</v>
      </c>
      <c r="H51" s="83">
        <v>268000</v>
      </c>
      <c r="I51" s="83">
        <v>385000</v>
      </c>
      <c r="J51" s="83">
        <v>85228000</v>
      </c>
      <c r="K51" s="83">
        <v>0</v>
      </c>
      <c r="L51" s="83">
        <v>-76402000</v>
      </c>
      <c r="M51" s="83">
        <v>0</v>
      </c>
      <c r="N51" s="83">
        <v>0</v>
      </c>
      <c r="O51" s="83">
        <v>0</v>
      </c>
      <c r="P51" s="83">
        <v>0</v>
      </c>
      <c r="Q51" s="83">
        <v>2149000</v>
      </c>
      <c r="R51" s="83">
        <v>58742000</v>
      </c>
      <c r="S51" s="83">
        <v>0</v>
      </c>
      <c r="T51" s="83">
        <v>111000</v>
      </c>
      <c r="U51" s="84" t="s">
        <v>829</v>
      </c>
      <c r="V51" s="83">
        <v>3549345000</v>
      </c>
      <c r="W51" s="83">
        <v>68180000</v>
      </c>
      <c r="X51" s="83">
        <v>68180000</v>
      </c>
      <c r="Y51" s="83">
        <v>0</v>
      </c>
      <c r="Z51" s="83">
        <v>0</v>
      </c>
      <c r="AA51" s="83">
        <v>0</v>
      </c>
      <c r="AB51" s="83">
        <v>0</v>
      </c>
      <c r="AC51" s="83">
        <v>0</v>
      </c>
      <c r="AD51" s="83">
        <v>3481134000</v>
      </c>
      <c r="AE51" s="83">
        <v>3342742000</v>
      </c>
      <c r="AF51" s="83">
        <v>138393000</v>
      </c>
      <c r="AG51" s="83">
        <v>0</v>
      </c>
      <c r="AH51" s="83">
        <v>0</v>
      </c>
      <c r="AI51" s="83">
        <v>0</v>
      </c>
      <c r="AJ51" s="83">
        <v>0</v>
      </c>
      <c r="AK51" s="83">
        <v>0</v>
      </c>
      <c r="AL51" s="83">
        <v>0</v>
      </c>
      <c r="AM51" s="83">
        <v>0</v>
      </c>
      <c r="AN51" s="83">
        <v>0</v>
      </c>
      <c r="AO51" s="83">
        <v>0</v>
      </c>
      <c r="AP51" s="83">
        <v>0</v>
      </c>
      <c r="AQ51" s="83">
        <v>31000</v>
      </c>
      <c r="AR51" s="82">
        <v>2016</v>
      </c>
      <c r="AS51" s="83">
        <v>3549345000</v>
      </c>
      <c r="AT51" s="83">
        <v>0</v>
      </c>
      <c r="AU51" s="83">
        <v>0</v>
      </c>
      <c r="AV51" s="83">
        <v>0</v>
      </c>
      <c r="AW51" s="83">
        <v>3548359000</v>
      </c>
      <c r="AX51" s="83">
        <v>0</v>
      </c>
      <c r="AY51" s="83">
        <v>0</v>
      </c>
      <c r="AZ51" s="83">
        <v>0</v>
      </c>
      <c r="BA51" s="83">
        <v>986000</v>
      </c>
      <c r="BB51" s="84" t="s">
        <v>780</v>
      </c>
    </row>
    <row r="52" spans="1:54" x14ac:dyDescent="0.25">
      <c r="A52" s="62" t="str">
        <f t="shared" si="0"/>
        <v>1100579</v>
      </c>
      <c r="B52" s="68">
        <f>INDEX('Bilag 3'!$B$10:$B$637,MATCH('Data - enkelt'!A52,'Bilag 3'!$G$10:$G$637,0))</f>
        <v>11005</v>
      </c>
      <c r="C52" s="68">
        <f>INDEX('Bilag 3'!$D$10:$D$637,MATCH('Data - enkelt'!A52,'Bilag 3'!$G$10:$G$637,0))</f>
        <v>79</v>
      </c>
      <c r="D52" s="63" t="str">
        <f t="array" ref="D52">INDEX('Bilag 3'!$E$10:$E$636,MATCH(F52&amp;"_"&amp;G52,'Bilag 3'!$A$10:$A$636&amp;"_"&amp;'Bilag 3'!$C$10:$C$636,0))&amp;" - "&amp;INDEX('Bilag 3'!$F$10:$F$636,MATCH(F52&amp;"_"&amp;G52,'Bilag 3'!$A$10:$A$636&amp;"_"&amp;'Bilag 3'!$C$10:$C$636,0))</f>
        <v>Danske Invest - Danmark Indeks Small Cap KL</v>
      </c>
      <c r="E52" s="82">
        <v>201612</v>
      </c>
      <c r="F52" s="82">
        <v>11005</v>
      </c>
      <c r="G52" s="82">
        <v>79</v>
      </c>
      <c r="H52" s="83">
        <v>497000</v>
      </c>
      <c r="I52" s="83">
        <v>6000</v>
      </c>
      <c r="J52" s="83">
        <v>3652000</v>
      </c>
      <c r="K52" s="83">
        <v>0</v>
      </c>
      <c r="L52" s="83">
        <v>7259000</v>
      </c>
      <c r="M52" s="83">
        <v>0</v>
      </c>
      <c r="N52" s="83">
        <v>0</v>
      </c>
      <c r="O52" s="83">
        <v>0</v>
      </c>
      <c r="P52" s="83">
        <v>0</v>
      </c>
      <c r="Q52" s="83">
        <v>246000</v>
      </c>
      <c r="R52" s="83">
        <v>1126000</v>
      </c>
      <c r="S52" s="83">
        <v>0</v>
      </c>
      <c r="T52" s="83">
        <v>30000</v>
      </c>
      <c r="U52" s="84" t="s">
        <v>830</v>
      </c>
      <c r="V52" s="83">
        <v>149515000</v>
      </c>
      <c r="W52" s="83">
        <v>932000</v>
      </c>
      <c r="X52" s="83">
        <v>932000</v>
      </c>
      <c r="Y52" s="83">
        <v>0</v>
      </c>
      <c r="Z52" s="83">
        <v>0</v>
      </c>
      <c r="AA52" s="83">
        <v>0</v>
      </c>
      <c r="AB52" s="83">
        <v>0</v>
      </c>
      <c r="AC52" s="83">
        <v>0</v>
      </c>
      <c r="AD52" s="83">
        <v>148580000</v>
      </c>
      <c r="AE52" s="83">
        <v>134452000</v>
      </c>
      <c r="AF52" s="83">
        <v>14129000</v>
      </c>
      <c r="AG52" s="83">
        <v>0</v>
      </c>
      <c r="AH52" s="83">
        <v>0</v>
      </c>
      <c r="AI52" s="83">
        <v>0</v>
      </c>
      <c r="AJ52" s="83">
        <v>0</v>
      </c>
      <c r="AK52" s="83">
        <v>0</v>
      </c>
      <c r="AL52" s="83">
        <v>0</v>
      </c>
      <c r="AM52" s="83">
        <v>0</v>
      </c>
      <c r="AN52" s="83">
        <v>0</v>
      </c>
      <c r="AO52" s="83">
        <v>0</v>
      </c>
      <c r="AP52" s="83">
        <v>0</v>
      </c>
      <c r="AQ52" s="83">
        <v>2000</v>
      </c>
      <c r="AR52" s="82">
        <v>2016</v>
      </c>
      <c r="AS52" s="83">
        <v>149515000</v>
      </c>
      <c r="AT52" s="83">
        <v>0</v>
      </c>
      <c r="AU52" s="83">
        <v>0</v>
      </c>
      <c r="AV52" s="83">
        <v>0</v>
      </c>
      <c r="AW52" s="83">
        <v>149445000</v>
      </c>
      <c r="AX52" s="83">
        <v>0</v>
      </c>
      <c r="AY52" s="83">
        <v>0</v>
      </c>
      <c r="AZ52" s="83">
        <v>0</v>
      </c>
      <c r="BA52" s="83">
        <v>70000</v>
      </c>
      <c r="BB52" s="84" t="s">
        <v>780</v>
      </c>
    </row>
    <row r="53" spans="1:54" x14ac:dyDescent="0.25">
      <c r="A53" s="62" t="str">
        <f t="shared" si="0"/>
        <v>1100580</v>
      </c>
      <c r="B53" s="68">
        <f>INDEX('Bilag 3'!$B$10:$B$637,MATCH('Data - enkelt'!A53,'Bilag 3'!$G$10:$G$637,0))</f>
        <v>11005</v>
      </c>
      <c r="C53" s="68">
        <f>INDEX('Bilag 3'!$D$10:$D$637,MATCH('Data - enkelt'!A53,'Bilag 3'!$G$10:$G$637,0))</f>
        <v>80</v>
      </c>
      <c r="D53" s="63" t="str">
        <f t="array" ref="D53">INDEX('Bilag 3'!$E$10:$E$636,MATCH(F53&amp;"_"&amp;G53,'Bilag 3'!$A$10:$A$636&amp;"_"&amp;'Bilag 3'!$C$10:$C$636,0))&amp;" - "&amp;INDEX('Bilag 3'!$F$10:$F$636,MATCH(F53&amp;"_"&amp;G53,'Bilag 3'!$A$10:$A$636&amp;"_"&amp;'Bilag 3'!$C$10:$C$636,0))</f>
        <v>Danske Invest - Europa Small Cap KL</v>
      </c>
      <c r="E53" s="82">
        <v>201612</v>
      </c>
      <c r="F53" s="82">
        <v>11005</v>
      </c>
      <c r="G53" s="82">
        <v>80</v>
      </c>
      <c r="H53" s="83">
        <v>16000</v>
      </c>
      <c r="I53" s="83">
        <v>46000</v>
      </c>
      <c r="J53" s="83">
        <v>16995000</v>
      </c>
      <c r="K53" s="83">
        <v>0</v>
      </c>
      <c r="L53" s="83">
        <v>-48833000</v>
      </c>
      <c r="M53" s="83">
        <v>0</v>
      </c>
      <c r="N53" s="83">
        <v>0</v>
      </c>
      <c r="O53" s="83">
        <v>-246000</v>
      </c>
      <c r="P53" s="83">
        <v>-223000</v>
      </c>
      <c r="Q53" s="83">
        <v>586000</v>
      </c>
      <c r="R53" s="83">
        <v>14322000</v>
      </c>
      <c r="S53" s="83">
        <v>0</v>
      </c>
      <c r="T53" s="83">
        <v>587000</v>
      </c>
      <c r="U53" s="84" t="s">
        <v>831</v>
      </c>
      <c r="V53" s="83">
        <v>769118000</v>
      </c>
      <c r="W53" s="83">
        <v>7091000</v>
      </c>
      <c r="X53" s="83">
        <v>7091000</v>
      </c>
      <c r="Y53" s="83">
        <v>0</v>
      </c>
      <c r="Z53" s="83">
        <v>0</v>
      </c>
      <c r="AA53" s="83">
        <v>0</v>
      </c>
      <c r="AB53" s="83">
        <v>0</v>
      </c>
      <c r="AC53" s="83">
        <v>0</v>
      </c>
      <c r="AD53" s="83">
        <v>757624000</v>
      </c>
      <c r="AE53" s="83">
        <v>0</v>
      </c>
      <c r="AF53" s="83">
        <v>757624000</v>
      </c>
      <c r="AG53" s="83">
        <v>0</v>
      </c>
      <c r="AH53" s="83">
        <v>0</v>
      </c>
      <c r="AI53" s="83">
        <v>0</v>
      </c>
      <c r="AJ53" s="83">
        <v>0</v>
      </c>
      <c r="AK53" s="83">
        <v>0</v>
      </c>
      <c r="AL53" s="83">
        <v>0</v>
      </c>
      <c r="AM53" s="83">
        <v>0</v>
      </c>
      <c r="AN53" s="83">
        <v>0</v>
      </c>
      <c r="AO53" s="83">
        <v>0</v>
      </c>
      <c r="AP53" s="83">
        <v>0</v>
      </c>
      <c r="AQ53" s="83">
        <v>4403000</v>
      </c>
      <c r="AR53" s="82">
        <v>2016</v>
      </c>
      <c r="AS53" s="83">
        <v>769118000</v>
      </c>
      <c r="AT53" s="83">
        <v>0</v>
      </c>
      <c r="AU53" s="83">
        <v>0</v>
      </c>
      <c r="AV53" s="83">
        <v>0</v>
      </c>
      <c r="AW53" s="83">
        <v>768880000</v>
      </c>
      <c r="AX53" s="83">
        <v>0</v>
      </c>
      <c r="AY53" s="83">
        <v>0</v>
      </c>
      <c r="AZ53" s="83">
        <v>0</v>
      </c>
      <c r="BA53" s="83">
        <v>238000</v>
      </c>
      <c r="BB53" s="84" t="s">
        <v>780</v>
      </c>
    </row>
    <row r="54" spans="1:54" x14ac:dyDescent="0.25">
      <c r="A54" s="62" t="str">
        <f t="shared" si="0"/>
        <v>1100581</v>
      </c>
      <c r="B54" s="68">
        <f>INDEX('Bilag 3'!$B$10:$B$637,MATCH('Data - enkelt'!A54,'Bilag 3'!$G$10:$G$637,0))</f>
        <v>11005</v>
      </c>
      <c r="C54" s="68">
        <f>INDEX('Bilag 3'!$D$10:$D$637,MATCH('Data - enkelt'!A54,'Bilag 3'!$G$10:$G$637,0))</f>
        <v>81</v>
      </c>
      <c r="D54" s="63" t="str">
        <f t="array" ref="D54">INDEX('Bilag 3'!$E$10:$E$636,MATCH(F54&amp;"_"&amp;G54,'Bilag 3'!$A$10:$A$636&amp;"_"&amp;'Bilag 3'!$C$10:$C$636,0))&amp;" - "&amp;INDEX('Bilag 3'!$F$10:$F$636,MATCH(F54&amp;"_"&amp;G54,'Bilag 3'!$A$10:$A$636&amp;"_"&amp;'Bilag 3'!$C$10:$C$636,0))</f>
        <v>Danske Invest - Nye Markeder Small Cap KL</v>
      </c>
      <c r="E54" s="82">
        <v>201612</v>
      </c>
      <c r="F54" s="82">
        <v>11005</v>
      </c>
      <c r="G54" s="82">
        <v>81</v>
      </c>
      <c r="H54" s="83">
        <v>31000</v>
      </c>
      <c r="I54" s="83">
        <v>13000</v>
      </c>
      <c r="J54" s="83">
        <v>18456000</v>
      </c>
      <c r="K54" s="83">
        <v>0</v>
      </c>
      <c r="L54" s="83">
        <v>46194000</v>
      </c>
      <c r="M54" s="83">
        <v>0</v>
      </c>
      <c r="N54" s="83">
        <v>0</v>
      </c>
      <c r="O54" s="83">
        <v>-51000</v>
      </c>
      <c r="P54" s="83">
        <v>-8000</v>
      </c>
      <c r="Q54" s="83">
        <v>331000</v>
      </c>
      <c r="R54" s="83">
        <v>12257000</v>
      </c>
      <c r="S54" s="83">
        <v>0</v>
      </c>
      <c r="T54" s="83">
        <v>1293000</v>
      </c>
      <c r="U54" s="84" t="s">
        <v>832</v>
      </c>
      <c r="V54" s="83">
        <v>647161000</v>
      </c>
      <c r="W54" s="83">
        <v>6107000</v>
      </c>
      <c r="X54" s="83">
        <v>6107000</v>
      </c>
      <c r="Y54" s="83">
        <v>0</v>
      </c>
      <c r="Z54" s="83">
        <v>0</v>
      </c>
      <c r="AA54" s="83">
        <v>0</v>
      </c>
      <c r="AB54" s="83">
        <v>0</v>
      </c>
      <c r="AC54" s="83">
        <v>0</v>
      </c>
      <c r="AD54" s="83">
        <v>640182000</v>
      </c>
      <c r="AE54" s="83">
        <v>0</v>
      </c>
      <c r="AF54" s="83">
        <v>640182000</v>
      </c>
      <c r="AG54" s="83">
        <v>0</v>
      </c>
      <c r="AH54" s="83">
        <v>0</v>
      </c>
      <c r="AI54" s="83">
        <v>0</v>
      </c>
      <c r="AJ54" s="83">
        <v>0</v>
      </c>
      <c r="AK54" s="83">
        <v>0</v>
      </c>
      <c r="AL54" s="83">
        <v>0</v>
      </c>
      <c r="AM54" s="83">
        <v>0</v>
      </c>
      <c r="AN54" s="83">
        <v>0</v>
      </c>
      <c r="AO54" s="83">
        <v>0</v>
      </c>
      <c r="AP54" s="83">
        <v>0</v>
      </c>
      <c r="AQ54" s="83">
        <v>871000</v>
      </c>
      <c r="AR54" s="82">
        <v>2016</v>
      </c>
      <c r="AS54" s="83">
        <v>647161000</v>
      </c>
      <c r="AT54" s="83">
        <v>0</v>
      </c>
      <c r="AU54" s="83">
        <v>0</v>
      </c>
      <c r="AV54" s="83">
        <v>0</v>
      </c>
      <c r="AW54" s="83">
        <v>646661000</v>
      </c>
      <c r="AX54" s="83">
        <v>0</v>
      </c>
      <c r="AY54" s="83">
        <v>0</v>
      </c>
      <c r="AZ54" s="83">
        <v>0</v>
      </c>
      <c r="BA54" s="83">
        <v>500000</v>
      </c>
      <c r="BB54" s="84" t="s">
        <v>780</v>
      </c>
    </row>
    <row r="55" spans="1:54" x14ac:dyDescent="0.25">
      <c r="A55" s="62" t="str">
        <f t="shared" si="0"/>
        <v>1100582</v>
      </c>
      <c r="B55" s="68">
        <f>INDEX('Bilag 3'!$B$10:$B$637,MATCH('Data - enkelt'!A55,'Bilag 3'!$G$10:$G$637,0))</f>
        <v>11005</v>
      </c>
      <c r="C55" s="68">
        <f>INDEX('Bilag 3'!$D$10:$D$637,MATCH('Data - enkelt'!A55,'Bilag 3'!$G$10:$G$637,0))</f>
        <v>82</v>
      </c>
      <c r="D55" s="63" t="str">
        <f t="array" ref="D55">INDEX('Bilag 3'!$E$10:$E$636,MATCH(F55&amp;"_"&amp;G55,'Bilag 3'!$A$10:$A$636&amp;"_"&amp;'Bilag 3'!$C$10:$C$636,0))&amp;" - "&amp;INDEX('Bilag 3'!$F$10:$F$636,MATCH(F55&amp;"_"&amp;G55,'Bilag 3'!$A$10:$A$636&amp;"_"&amp;'Bilag 3'!$C$10:$C$636,0))</f>
        <v>Danske Invest - Norden KL</v>
      </c>
      <c r="E55" s="82">
        <v>201612</v>
      </c>
      <c r="F55" s="82">
        <v>11005</v>
      </c>
      <c r="G55" s="82">
        <v>82</v>
      </c>
      <c r="H55" s="83">
        <v>9000</v>
      </c>
      <c r="I55" s="83">
        <v>14000</v>
      </c>
      <c r="J55" s="83">
        <v>5739000</v>
      </c>
      <c r="K55" s="83">
        <v>0</v>
      </c>
      <c r="L55" s="83">
        <v>-2853000</v>
      </c>
      <c r="M55" s="83">
        <v>0</v>
      </c>
      <c r="N55" s="83">
        <v>0</v>
      </c>
      <c r="O55" s="83">
        <v>-58000</v>
      </c>
      <c r="P55" s="83">
        <v>0</v>
      </c>
      <c r="Q55" s="83">
        <v>100000</v>
      </c>
      <c r="R55" s="83">
        <v>2568000</v>
      </c>
      <c r="S55" s="83">
        <v>0</v>
      </c>
      <c r="T55" s="83">
        <v>8000</v>
      </c>
      <c r="U55" s="84" t="s">
        <v>833</v>
      </c>
      <c r="V55" s="83">
        <v>153619000</v>
      </c>
      <c r="W55" s="83">
        <v>2471000</v>
      </c>
      <c r="X55" s="83">
        <v>2471000</v>
      </c>
      <c r="Y55" s="83">
        <v>0</v>
      </c>
      <c r="Z55" s="83">
        <v>0</v>
      </c>
      <c r="AA55" s="83">
        <v>0</v>
      </c>
      <c r="AB55" s="83">
        <v>0</v>
      </c>
      <c r="AC55" s="83">
        <v>0</v>
      </c>
      <c r="AD55" s="83">
        <v>151148000</v>
      </c>
      <c r="AE55" s="83">
        <v>37679000</v>
      </c>
      <c r="AF55" s="83">
        <v>113469000</v>
      </c>
      <c r="AG55" s="83">
        <v>0</v>
      </c>
      <c r="AH55" s="83">
        <v>0</v>
      </c>
      <c r="AI55" s="83">
        <v>0</v>
      </c>
      <c r="AJ55" s="83">
        <v>0</v>
      </c>
      <c r="AK55" s="83">
        <v>0</v>
      </c>
      <c r="AL55" s="83">
        <v>0</v>
      </c>
      <c r="AM55" s="83">
        <v>0</v>
      </c>
      <c r="AN55" s="83">
        <v>0</v>
      </c>
      <c r="AO55" s="83">
        <v>0</v>
      </c>
      <c r="AP55" s="83">
        <v>0</v>
      </c>
      <c r="AQ55" s="83">
        <v>0</v>
      </c>
      <c r="AR55" s="82">
        <v>2016</v>
      </c>
      <c r="AS55" s="83">
        <v>153619000</v>
      </c>
      <c r="AT55" s="83">
        <v>0</v>
      </c>
      <c r="AU55" s="83">
        <v>0</v>
      </c>
      <c r="AV55" s="83">
        <v>0</v>
      </c>
      <c r="AW55" s="83">
        <v>153578000</v>
      </c>
      <c r="AX55" s="83">
        <v>0</v>
      </c>
      <c r="AY55" s="83">
        <v>0</v>
      </c>
      <c r="AZ55" s="83">
        <v>0</v>
      </c>
      <c r="BA55" s="83">
        <v>41000</v>
      </c>
      <c r="BB55" s="84" t="s">
        <v>780</v>
      </c>
    </row>
    <row r="56" spans="1:54" x14ac:dyDescent="0.25">
      <c r="A56" s="62" t="str">
        <f t="shared" si="0"/>
        <v>1100583</v>
      </c>
      <c r="B56" s="68">
        <f>INDEX('Bilag 3'!$B$10:$B$637,MATCH('Data - enkelt'!A56,'Bilag 3'!$G$10:$G$637,0))</f>
        <v>11005</v>
      </c>
      <c r="C56" s="68">
        <f>INDEX('Bilag 3'!$D$10:$D$637,MATCH('Data - enkelt'!A56,'Bilag 3'!$G$10:$G$637,0))</f>
        <v>83</v>
      </c>
      <c r="D56" s="63" t="str">
        <f t="array" ref="D56">INDEX('Bilag 3'!$E$10:$E$636,MATCH(F56&amp;"_"&amp;G56,'Bilag 3'!$A$10:$A$636&amp;"_"&amp;'Bilag 3'!$C$10:$C$636,0))&amp;" - "&amp;INDEX('Bilag 3'!$F$10:$F$636,MATCH(F56&amp;"_"&amp;G56,'Bilag 3'!$A$10:$A$636&amp;"_"&amp;'Bilag 3'!$C$10:$C$636,0))</f>
        <v>Danske Invest - Østeuropa ex Rusland KL</v>
      </c>
      <c r="E56" s="82">
        <v>201612</v>
      </c>
      <c r="F56" s="82">
        <v>11005</v>
      </c>
      <c r="G56" s="82">
        <v>83</v>
      </c>
      <c r="H56" s="83">
        <v>44000</v>
      </c>
      <c r="I56" s="83">
        <v>13000</v>
      </c>
      <c r="J56" s="83">
        <v>10174000</v>
      </c>
      <c r="K56" s="83">
        <v>0</v>
      </c>
      <c r="L56" s="83">
        <v>9812000</v>
      </c>
      <c r="M56" s="83">
        <v>0</v>
      </c>
      <c r="N56" s="83">
        <v>0</v>
      </c>
      <c r="O56" s="83">
        <v>-253000</v>
      </c>
      <c r="P56" s="83">
        <v>-50000</v>
      </c>
      <c r="Q56" s="83">
        <v>104000</v>
      </c>
      <c r="R56" s="83">
        <v>4365000</v>
      </c>
      <c r="S56" s="83">
        <v>0</v>
      </c>
      <c r="T56" s="83">
        <v>685000</v>
      </c>
      <c r="U56" s="84" t="s">
        <v>834</v>
      </c>
      <c r="V56" s="83">
        <v>82169000</v>
      </c>
      <c r="W56" s="83">
        <v>332000</v>
      </c>
      <c r="X56" s="83">
        <v>332000</v>
      </c>
      <c r="Y56" s="83">
        <v>0</v>
      </c>
      <c r="Z56" s="83">
        <v>0</v>
      </c>
      <c r="AA56" s="83">
        <v>0</v>
      </c>
      <c r="AB56" s="83">
        <v>0</v>
      </c>
      <c r="AC56" s="83">
        <v>0</v>
      </c>
      <c r="AD56" s="83">
        <v>81014000</v>
      </c>
      <c r="AE56" s="83">
        <v>0</v>
      </c>
      <c r="AF56" s="83">
        <v>81014000</v>
      </c>
      <c r="AG56" s="83">
        <v>0</v>
      </c>
      <c r="AH56" s="83">
        <v>0</v>
      </c>
      <c r="AI56" s="83">
        <v>0</v>
      </c>
      <c r="AJ56" s="83">
        <v>0</v>
      </c>
      <c r="AK56" s="83">
        <v>0</v>
      </c>
      <c r="AL56" s="83">
        <v>0</v>
      </c>
      <c r="AM56" s="83">
        <v>0</v>
      </c>
      <c r="AN56" s="83">
        <v>0</v>
      </c>
      <c r="AO56" s="83">
        <v>0</v>
      </c>
      <c r="AP56" s="83">
        <v>0</v>
      </c>
      <c r="AQ56" s="83">
        <v>823000</v>
      </c>
      <c r="AR56" s="82">
        <v>2016</v>
      </c>
      <c r="AS56" s="83">
        <v>82169000</v>
      </c>
      <c r="AT56" s="83">
        <v>0</v>
      </c>
      <c r="AU56" s="83">
        <v>0</v>
      </c>
      <c r="AV56" s="83">
        <v>0</v>
      </c>
      <c r="AW56" s="83">
        <v>82146000</v>
      </c>
      <c r="AX56" s="83">
        <v>0</v>
      </c>
      <c r="AY56" s="83">
        <v>0</v>
      </c>
      <c r="AZ56" s="83">
        <v>0</v>
      </c>
      <c r="BA56" s="83">
        <v>23000</v>
      </c>
      <c r="BB56" s="84" t="s">
        <v>780</v>
      </c>
    </row>
    <row r="57" spans="1:54" x14ac:dyDescent="0.25">
      <c r="A57" s="62" t="str">
        <f t="shared" si="0"/>
        <v>1100584</v>
      </c>
      <c r="B57" s="68">
        <f>INDEX('Bilag 3'!$B$10:$B$637,MATCH('Data - enkelt'!A57,'Bilag 3'!$G$10:$G$637,0))</f>
        <v>11005</v>
      </c>
      <c r="C57" s="68">
        <f>INDEX('Bilag 3'!$D$10:$D$637,MATCH('Data - enkelt'!A57,'Bilag 3'!$G$10:$G$637,0))</f>
        <v>84</v>
      </c>
      <c r="D57" s="63" t="str">
        <f t="array" ref="D57">INDEX('Bilag 3'!$E$10:$E$636,MATCH(F57&amp;"_"&amp;G57,'Bilag 3'!$A$10:$A$636&amp;"_"&amp;'Bilag 3'!$C$10:$C$636,0))&amp;" - "&amp;INDEX('Bilag 3'!$F$10:$F$636,MATCH(F57&amp;"_"&amp;G57,'Bilag 3'!$A$10:$A$636&amp;"_"&amp;'Bilag 3'!$C$10:$C$636,0))</f>
        <v>Danske Invest - Nordiske Virksomhedsobligationer - Akkumulerende KL</v>
      </c>
      <c r="E57" s="82">
        <v>201612</v>
      </c>
      <c r="F57" s="82">
        <v>11005</v>
      </c>
      <c r="G57" s="82">
        <v>84</v>
      </c>
      <c r="H57" s="83">
        <v>273368000</v>
      </c>
      <c r="I57" s="83">
        <v>1315000</v>
      </c>
      <c r="J57" s="83">
        <v>0</v>
      </c>
      <c r="K57" s="83">
        <v>-9328000</v>
      </c>
      <c r="L57" s="83">
        <v>0</v>
      </c>
      <c r="M57" s="83">
        <v>0</v>
      </c>
      <c r="N57" s="83">
        <v>-32000000</v>
      </c>
      <c r="O57" s="83">
        <v>12255000</v>
      </c>
      <c r="P57" s="83">
        <v>-10000</v>
      </c>
      <c r="Q57" s="83">
        <v>230000</v>
      </c>
      <c r="R57" s="83">
        <v>72283000</v>
      </c>
      <c r="S57" s="83">
        <v>0</v>
      </c>
      <c r="T57" s="83">
        <v>0</v>
      </c>
      <c r="U57" s="84" t="s">
        <v>835</v>
      </c>
      <c r="V57" s="83">
        <v>7672809000</v>
      </c>
      <c r="W57" s="83">
        <v>221533000</v>
      </c>
      <c r="X57" s="83">
        <v>200968000</v>
      </c>
      <c r="Y57" s="83">
        <v>20565000</v>
      </c>
      <c r="Z57" s="83">
        <v>7306431000</v>
      </c>
      <c r="AA57" s="83">
        <v>1344095000</v>
      </c>
      <c r="AB57" s="83">
        <v>5857669000</v>
      </c>
      <c r="AC57" s="83">
        <v>104668000</v>
      </c>
      <c r="AD57" s="83">
        <v>0</v>
      </c>
      <c r="AE57" s="83">
        <v>0</v>
      </c>
      <c r="AF57" s="83">
        <v>0</v>
      </c>
      <c r="AG57" s="83">
        <v>0</v>
      </c>
      <c r="AH57" s="83">
        <v>0</v>
      </c>
      <c r="AI57" s="83">
        <v>0</v>
      </c>
      <c r="AJ57" s="83">
        <v>0</v>
      </c>
      <c r="AK57" s="83">
        <v>0</v>
      </c>
      <c r="AL57" s="83">
        <v>0</v>
      </c>
      <c r="AM57" s="83">
        <v>27285000</v>
      </c>
      <c r="AN57" s="83">
        <v>0</v>
      </c>
      <c r="AO57" s="83">
        <v>27285000</v>
      </c>
      <c r="AP57" s="83">
        <v>0</v>
      </c>
      <c r="AQ57" s="83">
        <v>117559000</v>
      </c>
      <c r="AR57" s="82">
        <v>2016</v>
      </c>
      <c r="AS57" s="83">
        <v>7672809000</v>
      </c>
      <c r="AT57" s="83">
        <v>0</v>
      </c>
      <c r="AU57" s="83">
        <v>0</v>
      </c>
      <c r="AV57" s="83">
        <v>0</v>
      </c>
      <c r="AW57" s="83">
        <v>7613069000</v>
      </c>
      <c r="AX57" s="83">
        <v>32297000</v>
      </c>
      <c r="AY57" s="83">
        <v>0</v>
      </c>
      <c r="AZ57" s="83">
        <v>32297000</v>
      </c>
      <c r="BA57" s="83">
        <v>27443000</v>
      </c>
      <c r="BB57" s="84" t="s">
        <v>780</v>
      </c>
    </row>
    <row r="58" spans="1:54" x14ac:dyDescent="0.25">
      <c r="A58" s="62" t="str">
        <f t="shared" si="0"/>
        <v>1100585</v>
      </c>
      <c r="B58" s="68">
        <f>INDEX('Bilag 3'!$B$10:$B$637,MATCH('Data - enkelt'!A58,'Bilag 3'!$G$10:$G$637,0))</f>
        <v>11005</v>
      </c>
      <c r="C58" s="68">
        <f>INDEX('Bilag 3'!$D$10:$D$637,MATCH('Data - enkelt'!A58,'Bilag 3'!$G$10:$G$637,0))</f>
        <v>85</v>
      </c>
      <c r="D58" s="63" t="str">
        <f t="array" ref="D58">INDEX('Bilag 3'!$E$10:$E$636,MATCH(F58&amp;"_"&amp;G58,'Bilag 3'!$A$10:$A$636&amp;"_"&amp;'Bilag 3'!$C$10:$C$636,0))&amp;" - "&amp;INDEX('Bilag 3'!$F$10:$F$636,MATCH(F58&amp;"_"&amp;G58,'Bilag 3'!$A$10:$A$636&amp;"_"&amp;'Bilag 3'!$C$10:$C$636,0))</f>
        <v>Danske Invest - Horisont Pension 2020 - Akkumulerende KL</v>
      </c>
      <c r="E58" s="82">
        <v>201612</v>
      </c>
      <c r="F58" s="82">
        <v>11005</v>
      </c>
      <c r="G58" s="82">
        <v>85</v>
      </c>
      <c r="H58" s="83">
        <v>18000</v>
      </c>
      <c r="I58" s="83">
        <v>12000</v>
      </c>
      <c r="J58" s="83">
        <v>0</v>
      </c>
      <c r="K58" s="83">
        <v>103000</v>
      </c>
      <c r="L58" s="83">
        <v>11851000</v>
      </c>
      <c r="M58" s="83">
        <v>0</v>
      </c>
      <c r="N58" s="83">
        <v>0</v>
      </c>
      <c r="O58" s="83">
        <v>262000</v>
      </c>
      <c r="P58" s="83">
        <v>0</v>
      </c>
      <c r="Q58" s="83">
        <v>1000</v>
      </c>
      <c r="R58" s="83">
        <v>3930000</v>
      </c>
      <c r="S58" s="83">
        <v>0</v>
      </c>
      <c r="T58" s="83">
        <v>0</v>
      </c>
      <c r="U58" s="84" t="s">
        <v>836</v>
      </c>
      <c r="V58" s="83">
        <v>354177000</v>
      </c>
      <c r="W58" s="83">
        <v>929000</v>
      </c>
      <c r="X58" s="83">
        <v>929000</v>
      </c>
      <c r="Y58" s="83">
        <v>0</v>
      </c>
      <c r="Z58" s="83">
        <v>0</v>
      </c>
      <c r="AA58" s="83">
        <v>0</v>
      </c>
      <c r="AB58" s="83">
        <v>0</v>
      </c>
      <c r="AC58" s="83">
        <v>0</v>
      </c>
      <c r="AD58" s="83">
        <v>0</v>
      </c>
      <c r="AE58" s="83">
        <v>0</v>
      </c>
      <c r="AF58" s="83">
        <v>0</v>
      </c>
      <c r="AG58" s="83">
        <v>0</v>
      </c>
      <c r="AH58" s="83">
        <v>0</v>
      </c>
      <c r="AI58" s="83">
        <v>0</v>
      </c>
      <c r="AJ58" s="83">
        <v>342392000</v>
      </c>
      <c r="AK58" s="83">
        <v>166282000</v>
      </c>
      <c r="AL58" s="83">
        <v>176110000</v>
      </c>
      <c r="AM58" s="83">
        <v>0</v>
      </c>
      <c r="AN58" s="83">
        <v>0</v>
      </c>
      <c r="AO58" s="83">
        <v>0</v>
      </c>
      <c r="AP58" s="83">
        <v>0</v>
      </c>
      <c r="AQ58" s="83">
        <v>10856000</v>
      </c>
      <c r="AR58" s="82">
        <v>2016</v>
      </c>
      <c r="AS58" s="83">
        <v>354177000</v>
      </c>
      <c r="AT58" s="83">
        <v>0</v>
      </c>
      <c r="AU58" s="83">
        <v>0</v>
      </c>
      <c r="AV58" s="83">
        <v>0</v>
      </c>
      <c r="AW58" s="83">
        <v>343361000</v>
      </c>
      <c r="AX58" s="83">
        <v>0</v>
      </c>
      <c r="AY58" s="83">
        <v>0</v>
      </c>
      <c r="AZ58" s="83">
        <v>0</v>
      </c>
      <c r="BA58" s="83">
        <v>10817000</v>
      </c>
      <c r="BB58" s="84" t="s">
        <v>780</v>
      </c>
    </row>
    <row r="59" spans="1:54" x14ac:dyDescent="0.25">
      <c r="A59" s="62" t="str">
        <f t="shared" si="0"/>
        <v>1100586</v>
      </c>
      <c r="B59" s="68">
        <f>INDEX('Bilag 3'!$B$10:$B$637,MATCH('Data - enkelt'!A59,'Bilag 3'!$G$10:$G$637,0))</f>
        <v>11005</v>
      </c>
      <c r="C59" s="68">
        <f>INDEX('Bilag 3'!$D$10:$D$637,MATCH('Data - enkelt'!A59,'Bilag 3'!$G$10:$G$637,0))</f>
        <v>86</v>
      </c>
      <c r="D59" s="63" t="str">
        <f t="array" ref="D59">INDEX('Bilag 3'!$E$10:$E$636,MATCH(F59&amp;"_"&amp;G59,'Bilag 3'!$A$10:$A$636&amp;"_"&amp;'Bilag 3'!$C$10:$C$636,0))&amp;" - "&amp;INDEX('Bilag 3'!$F$10:$F$636,MATCH(F59&amp;"_"&amp;G59,'Bilag 3'!$A$10:$A$636&amp;"_"&amp;'Bilag 3'!$C$10:$C$636,0))</f>
        <v>Danske Invest - Horisont Pension 2030 - Akkumulerende KL</v>
      </c>
      <c r="E59" s="82">
        <v>201612</v>
      </c>
      <c r="F59" s="82">
        <v>11005</v>
      </c>
      <c r="G59" s="82">
        <v>86</v>
      </c>
      <c r="H59" s="83">
        <v>22000</v>
      </c>
      <c r="I59" s="83">
        <v>15000</v>
      </c>
      <c r="J59" s="83">
        <v>0</v>
      </c>
      <c r="K59" s="83">
        <v>138000</v>
      </c>
      <c r="L59" s="83">
        <v>25148000</v>
      </c>
      <c r="M59" s="83">
        <v>0</v>
      </c>
      <c r="N59" s="83">
        <v>0</v>
      </c>
      <c r="O59" s="83">
        <v>-96000</v>
      </c>
      <c r="P59" s="83">
        <v>-1000</v>
      </c>
      <c r="Q59" s="83">
        <v>3000</v>
      </c>
      <c r="R59" s="83">
        <v>6162000</v>
      </c>
      <c r="S59" s="83">
        <v>0</v>
      </c>
      <c r="T59" s="83">
        <v>0</v>
      </c>
      <c r="U59" s="84" t="s">
        <v>837</v>
      </c>
      <c r="V59" s="83">
        <v>493213000</v>
      </c>
      <c r="W59" s="83">
        <v>2174000</v>
      </c>
      <c r="X59" s="83">
        <v>2174000</v>
      </c>
      <c r="Y59" s="83">
        <v>0</v>
      </c>
      <c r="Z59" s="83">
        <v>0</v>
      </c>
      <c r="AA59" s="83">
        <v>0</v>
      </c>
      <c r="AB59" s="83">
        <v>0</v>
      </c>
      <c r="AC59" s="83">
        <v>0</v>
      </c>
      <c r="AD59" s="83">
        <v>0</v>
      </c>
      <c r="AE59" s="83">
        <v>0</v>
      </c>
      <c r="AF59" s="83">
        <v>0</v>
      </c>
      <c r="AG59" s="83">
        <v>0</v>
      </c>
      <c r="AH59" s="83">
        <v>0</v>
      </c>
      <c r="AI59" s="83">
        <v>0</v>
      </c>
      <c r="AJ59" s="83">
        <v>473950000</v>
      </c>
      <c r="AK59" s="83">
        <v>202773000</v>
      </c>
      <c r="AL59" s="83">
        <v>271177000</v>
      </c>
      <c r="AM59" s="83">
        <v>0</v>
      </c>
      <c r="AN59" s="83">
        <v>0</v>
      </c>
      <c r="AO59" s="83">
        <v>0</v>
      </c>
      <c r="AP59" s="83">
        <v>0</v>
      </c>
      <c r="AQ59" s="83">
        <v>17089000</v>
      </c>
      <c r="AR59" s="82">
        <v>2016</v>
      </c>
      <c r="AS59" s="83">
        <v>493213000</v>
      </c>
      <c r="AT59" s="83">
        <v>0</v>
      </c>
      <c r="AU59" s="83">
        <v>0</v>
      </c>
      <c r="AV59" s="83">
        <v>0</v>
      </c>
      <c r="AW59" s="83">
        <v>476015000</v>
      </c>
      <c r="AX59" s="83">
        <v>0</v>
      </c>
      <c r="AY59" s="83">
        <v>0</v>
      </c>
      <c r="AZ59" s="83">
        <v>0</v>
      </c>
      <c r="BA59" s="83">
        <v>17198000</v>
      </c>
      <c r="BB59" s="84" t="s">
        <v>780</v>
      </c>
    </row>
    <row r="60" spans="1:54" x14ac:dyDescent="0.25">
      <c r="A60" s="62" t="str">
        <f t="shared" si="0"/>
        <v>1100587</v>
      </c>
      <c r="B60" s="68">
        <f>INDEX('Bilag 3'!$B$10:$B$637,MATCH('Data - enkelt'!A60,'Bilag 3'!$G$10:$G$637,0))</f>
        <v>11005</v>
      </c>
      <c r="C60" s="68">
        <f>INDEX('Bilag 3'!$D$10:$D$637,MATCH('Data - enkelt'!A60,'Bilag 3'!$G$10:$G$637,0))</f>
        <v>87</v>
      </c>
      <c r="D60" s="63" t="str">
        <f t="array" ref="D60">INDEX('Bilag 3'!$E$10:$E$636,MATCH(F60&amp;"_"&amp;G60,'Bilag 3'!$A$10:$A$636&amp;"_"&amp;'Bilag 3'!$C$10:$C$636,0))&amp;" - "&amp;INDEX('Bilag 3'!$F$10:$F$636,MATCH(F60&amp;"_"&amp;G60,'Bilag 3'!$A$10:$A$636&amp;"_"&amp;'Bilag 3'!$C$10:$C$636,0))</f>
        <v>Danske Invest - Horisont Pension 2040 - Akkumulerende KL</v>
      </c>
      <c r="E60" s="82">
        <v>201612</v>
      </c>
      <c r="F60" s="82">
        <v>11005</v>
      </c>
      <c r="G60" s="82">
        <v>87</v>
      </c>
      <c r="H60" s="83">
        <v>11000</v>
      </c>
      <c r="I60" s="83">
        <v>4000</v>
      </c>
      <c r="J60" s="83">
        <v>0</v>
      </c>
      <c r="K60" s="83">
        <v>72000</v>
      </c>
      <c r="L60" s="83">
        <v>14850000</v>
      </c>
      <c r="M60" s="83">
        <v>0</v>
      </c>
      <c r="N60" s="83">
        <v>0</v>
      </c>
      <c r="O60" s="83">
        <v>-92000</v>
      </c>
      <c r="P60" s="83">
        <v>-1000</v>
      </c>
      <c r="Q60" s="83">
        <v>2000</v>
      </c>
      <c r="R60" s="83">
        <v>3224000</v>
      </c>
      <c r="S60" s="83">
        <v>0</v>
      </c>
      <c r="T60" s="83">
        <v>0</v>
      </c>
      <c r="U60" s="84" t="s">
        <v>838</v>
      </c>
      <c r="V60" s="83">
        <v>260791000</v>
      </c>
      <c r="W60" s="83">
        <v>1413000</v>
      </c>
      <c r="X60" s="83">
        <v>1413000</v>
      </c>
      <c r="Y60" s="83">
        <v>0</v>
      </c>
      <c r="Z60" s="83">
        <v>0</v>
      </c>
      <c r="AA60" s="83">
        <v>0</v>
      </c>
      <c r="AB60" s="83">
        <v>0</v>
      </c>
      <c r="AC60" s="83">
        <v>0</v>
      </c>
      <c r="AD60" s="83">
        <v>0</v>
      </c>
      <c r="AE60" s="83">
        <v>0</v>
      </c>
      <c r="AF60" s="83">
        <v>0</v>
      </c>
      <c r="AG60" s="83">
        <v>0</v>
      </c>
      <c r="AH60" s="83">
        <v>0</v>
      </c>
      <c r="AI60" s="83">
        <v>0</v>
      </c>
      <c r="AJ60" s="83">
        <v>250405000</v>
      </c>
      <c r="AK60" s="83">
        <v>109425000</v>
      </c>
      <c r="AL60" s="83">
        <v>140980000</v>
      </c>
      <c r="AM60" s="83">
        <v>0</v>
      </c>
      <c r="AN60" s="83">
        <v>0</v>
      </c>
      <c r="AO60" s="83">
        <v>0</v>
      </c>
      <c r="AP60" s="83">
        <v>0</v>
      </c>
      <c r="AQ60" s="83">
        <v>8973000</v>
      </c>
      <c r="AR60" s="82">
        <v>2016</v>
      </c>
      <c r="AS60" s="83">
        <v>260791000</v>
      </c>
      <c r="AT60" s="83">
        <v>0</v>
      </c>
      <c r="AU60" s="83">
        <v>0</v>
      </c>
      <c r="AV60" s="83">
        <v>0</v>
      </c>
      <c r="AW60" s="83">
        <v>252037000</v>
      </c>
      <c r="AX60" s="83">
        <v>0</v>
      </c>
      <c r="AY60" s="83">
        <v>0</v>
      </c>
      <c r="AZ60" s="83">
        <v>0</v>
      </c>
      <c r="BA60" s="83">
        <v>8754000</v>
      </c>
      <c r="BB60" s="84" t="s">
        <v>780</v>
      </c>
    </row>
    <row r="61" spans="1:54" x14ac:dyDescent="0.25">
      <c r="A61" s="62" t="str">
        <f t="shared" si="0"/>
        <v>1100589</v>
      </c>
      <c r="B61" s="68">
        <f>INDEX('Bilag 3'!$B$10:$B$637,MATCH('Data - enkelt'!A61,'Bilag 3'!$G$10:$G$637,0))</f>
        <v>11005</v>
      </c>
      <c r="C61" s="68">
        <f>INDEX('Bilag 3'!$D$10:$D$637,MATCH('Data - enkelt'!A61,'Bilag 3'!$G$10:$G$637,0))</f>
        <v>89</v>
      </c>
      <c r="D61" s="63" t="str">
        <f t="array" ref="D61">INDEX('Bilag 3'!$E$10:$E$636,MATCH(F61&amp;"_"&amp;G61,'Bilag 3'!$A$10:$A$636&amp;"_"&amp;'Bilag 3'!$C$10:$C$636,0))&amp;" - "&amp;INDEX('Bilag 3'!$F$10:$F$636,MATCH(F61&amp;"_"&amp;G61,'Bilag 3'!$A$10:$A$636&amp;"_"&amp;'Bilag 3'!$C$10:$C$636,0))</f>
        <v>Danske Invest - Euro High Yield-Obligationer - Akkumulerende KL</v>
      </c>
      <c r="E61" s="82">
        <v>201612</v>
      </c>
      <c r="F61" s="82">
        <v>11005</v>
      </c>
      <c r="G61" s="82">
        <v>89</v>
      </c>
      <c r="H61" s="83">
        <v>235321000</v>
      </c>
      <c r="I61" s="83">
        <v>1168000</v>
      </c>
      <c r="J61" s="83">
        <v>0</v>
      </c>
      <c r="K61" s="83">
        <v>103412000</v>
      </c>
      <c r="L61" s="83">
        <v>0</v>
      </c>
      <c r="M61" s="83">
        <v>0</v>
      </c>
      <c r="N61" s="83">
        <v>-9815000</v>
      </c>
      <c r="O61" s="83">
        <v>-10294000</v>
      </c>
      <c r="P61" s="83">
        <v>-1000</v>
      </c>
      <c r="Q61" s="83">
        <v>20000</v>
      </c>
      <c r="R61" s="83">
        <v>54675000</v>
      </c>
      <c r="S61" s="83">
        <v>0</v>
      </c>
      <c r="T61" s="83">
        <v>0</v>
      </c>
      <c r="U61" s="84" t="s">
        <v>839</v>
      </c>
      <c r="V61" s="83">
        <v>5075177000</v>
      </c>
      <c r="W61" s="83">
        <v>203129000</v>
      </c>
      <c r="X61" s="83">
        <v>203129000</v>
      </c>
      <c r="Y61" s="83">
        <v>0</v>
      </c>
      <c r="Z61" s="83">
        <v>4748555000</v>
      </c>
      <c r="AA61" s="83">
        <v>52499000</v>
      </c>
      <c r="AB61" s="83">
        <v>4696055000</v>
      </c>
      <c r="AC61" s="83">
        <v>0</v>
      </c>
      <c r="AD61" s="83">
        <v>0</v>
      </c>
      <c r="AE61" s="83">
        <v>0</v>
      </c>
      <c r="AF61" s="83">
        <v>0</v>
      </c>
      <c r="AG61" s="83">
        <v>0</v>
      </c>
      <c r="AH61" s="83">
        <v>0</v>
      </c>
      <c r="AI61" s="83">
        <v>0</v>
      </c>
      <c r="AJ61" s="83">
        <v>0</v>
      </c>
      <c r="AK61" s="83">
        <v>0</v>
      </c>
      <c r="AL61" s="83">
        <v>0</v>
      </c>
      <c r="AM61" s="83">
        <v>28347000</v>
      </c>
      <c r="AN61" s="83">
        <v>0</v>
      </c>
      <c r="AO61" s="83">
        <v>28347000</v>
      </c>
      <c r="AP61" s="83">
        <v>0</v>
      </c>
      <c r="AQ61" s="83">
        <v>95147000</v>
      </c>
      <c r="AR61" s="82">
        <v>2016</v>
      </c>
      <c r="AS61" s="83">
        <v>5075177000</v>
      </c>
      <c r="AT61" s="83">
        <v>0</v>
      </c>
      <c r="AU61" s="83">
        <v>0</v>
      </c>
      <c r="AV61" s="83">
        <v>0</v>
      </c>
      <c r="AW61" s="83">
        <v>5066557000</v>
      </c>
      <c r="AX61" s="83">
        <v>5869000</v>
      </c>
      <c r="AY61" s="83">
        <v>0</v>
      </c>
      <c r="AZ61" s="83">
        <v>5869000</v>
      </c>
      <c r="BA61" s="83">
        <v>2751000</v>
      </c>
      <c r="BB61" s="84" t="s">
        <v>780</v>
      </c>
    </row>
    <row r="62" spans="1:54" x14ac:dyDescent="0.25">
      <c r="A62" s="62" t="str">
        <f t="shared" si="0"/>
        <v>1100590</v>
      </c>
      <c r="B62" s="68">
        <f>INDEX('Bilag 3'!$B$10:$B$637,MATCH('Data - enkelt'!A62,'Bilag 3'!$G$10:$G$637,0))</f>
        <v>11005</v>
      </c>
      <c r="C62" s="68">
        <f>INDEX('Bilag 3'!$D$10:$D$637,MATCH('Data - enkelt'!A62,'Bilag 3'!$G$10:$G$637,0))</f>
        <v>90</v>
      </c>
      <c r="D62" s="63" t="str">
        <f t="array" ref="D62">INDEX('Bilag 3'!$E$10:$E$636,MATCH(F62&amp;"_"&amp;G62,'Bilag 3'!$A$10:$A$636&amp;"_"&amp;'Bilag 3'!$C$10:$C$636,0))&amp;" - "&amp;INDEX('Bilag 3'!$F$10:$F$636,MATCH(F62&amp;"_"&amp;G62,'Bilag 3'!$A$10:$A$636&amp;"_"&amp;'Bilag 3'!$C$10:$C$636,0))</f>
        <v>Danske Invest - Globale High Yield-Obligationer - Akkumulerende KL</v>
      </c>
      <c r="E62" s="82">
        <v>201612</v>
      </c>
      <c r="F62" s="82">
        <v>11005</v>
      </c>
      <c r="G62" s="82">
        <v>90</v>
      </c>
      <c r="H62" s="83">
        <v>101534000</v>
      </c>
      <c r="I62" s="83">
        <v>125000</v>
      </c>
      <c r="J62" s="83">
        <v>0</v>
      </c>
      <c r="K62" s="83">
        <v>163873000</v>
      </c>
      <c r="L62" s="83">
        <v>0</v>
      </c>
      <c r="M62" s="83">
        <v>0</v>
      </c>
      <c r="N62" s="83">
        <v>-96522000</v>
      </c>
      <c r="O62" s="83">
        <v>53934000</v>
      </c>
      <c r="P62" s="83">
        <v>0</v>
      </c>
      <c r="Q62" s="83">
        <v>164000</v>
      </c>
      <c r="R62" s="83">
        <v>18282000</v>
      </c>
      <c r="S62" s="83">
        <v>0</v>
      </c>
      <c r="T62" s="83">
        <v>4000</v>
      </c>
      <c r="U62" s="84" t="s">
        <v>840</v>
      </c>
      <c r="V62" s="83">
        <v>848408000</v>
      </c>
      <c r="W62" s="83">
        <v>59027000</v>
      </c>
      <c r="X62" s="83">
        <v>59027000</v>
      </c>
      <c r="Y62" s="83">
        <v>0</v>
      </c>
      <c r="Z62" s="83">
        <v>772052000</v>
      </c>
      <c r="AA62" s="83">
        <v>0</v>
      </c>
      <c r="AB62" s="83">
        <v>766710000</v>
      </c>
      <c r="AC62" s="83">
        <v>5343000</v>
      </c>
      <c r="AD62" s="83">
        <v>0</v>
      </c>
      <c r="AE62" s="83">
        <v>0</v>
      </c>
      <c r="AF62" s="83">
        <v>0</v>
      </c>
      <c r="AG62" s="83">
        <v>0</v>
      </c>
      <c r="AH62" s="83">
        <v>0</v>
      </c>
      <c r="AI62" s="83">
        <v>0</v>
      </c>
      <c r="AJ62" s="83">
        <v>0</v>
      </c>
      <c r="AK62" s="83">
        <v>0</v>
      </c>
      <c r="AL62" s="83">
        <v>0</v>
      </c>
      <c r="AM62" s="83">
        <v>4435000</v>
      </c>
      <c r="AN62" s="83">
        <v>0</v>
      </c>
      <c r="AO62" s="83">
        <v>4435000</v>
      </c>
      <c r="AP62" s="83">
        <v>0</v>
      </c>
      <c r="AQ62" s="83">
        <v>12893000</v>
      </c>
      <c r="AR62" s="82">
        <v>2016</v>
      </c>
      <c r="AS62" s="83">
        <v>848408000</v>
      </c>
      <c r="AT62" s="83">
        <v>0</v>
      </c>
      <c r="AU62" s="83">
        <v>0</v>
      </c>
      <c r="AV62" s="83">
        <v>0</v>
      </c>
      <c r="AW62" s="83">
        <v>841025000</v>
      </c>
      <c r="AX62" s="83">
        <v>7194000</v>
      </c>
      <c r="AY62" s="83">
        <v>0</v>
      </c>
      <c r="AZ62" s="83">
        <v>7194000</v>
      </c>
      <c r="BA62" s="83">
        <v>189000</v>
      </c>
      <c r="BB62" s="84" t="s">
        <v>780</v>
      </c>
    </row>
    <row r="63" spans="1:54" x14ac:dyDescent="0.25">
      <c r="A63" s="62" t="str">
        <f t="shared" si="0"/>
        <v>1100591</v>
      </c>
      <c r="B63" s="68">
        <f>INDEX('Bilag 3'!$B$10:$B$637,MATCH('Data - enkelt'!A63,'Bilag 3'!$G$10:$G$637,0))</f>
        <v>11005</v>
      </c>
      <c r="C63" s="68">
        <f>INDEX('Bilag 3'!$D$10:$D$637,MATCH('Data - enkelt'!A63,'Bilag 3'!$G$10:$G$637,0))</f>
        <v>91</v>
      </c>
      <c r="D63" s="63" t="str">
        <f t="array" ref="D63">INDEX('Bilag 3'!$E$10:$E$636,MATCH(F63&amp;"_"&amp;G63,'Bilag 3'!$A$10:$A$636&amp;"_"&amp;'Bilag 3'!$C$10:$C$636,0))&amp;" - "&amp;INDEX('Bilag 3'!$F$10:$F$636,MATCH(F63&amp;"_"&amp;G63,'Bilag 3'!$A$10:$A$636&amp;"_"&amp;'Bilag 3'!$C$10:$C$636,0))</f>
        <v>Danske Invest - Latinamerika - Akkumulerende KL</v>
      </c>
      <c r="E63" s="82">
        <v>201612</v>
      </c>
      <c r="F63" s="82">
        <v>11005</v>
      </c>
      <c r="G63" s="82">
        <v>91</v>
      </c>
      <c r="H63" s="83">
        <v>4000</v>
      </c>
      <c r="I63" s="83">
        <v>3000</v>
      </c>
      <c r="J63" s="83">
        <v>2285000</v>
      </c>
      <c r="K63" s="83">
        <v>0</v>
      </c>
      <c r="L63" s="83">
        <v>18575000</v>
      </c>
      <c r="M63" s="83">
        <v>0</v>
      </c>
      <c r="N63" s="83">
        <v>0</v>
      </c>
      <c r="O63" s="83">
        <v>-53000</v>
      </c>
      <c r="P63" s="83">
        <v>18000</v>
      </c>
      <c r="Q63" s="83">
        <v>440000</v>
      </c>
      <c r="R63" s="83">
        <v>1230000</v>
      </c>
      <c r="S63" s="83">
        <v>0</v>
      </c>
      <c r="T63" s="83">
        <v>198000</v>
      </c>
      <c r="U63" s="84" t="s">
        <v>841</v>
      </c>
      <c r="V63" s="83">
        <v>77439000</v>
      </c>
      <c r="W63" s="83">
        <v>1054000</v>
      </c>
      <c r="X63" s="83">
        <v>1054000</v>
      </c>
      <c r="Y63" s="83">
        <v>0</v>
      </c>
      <c r="Z63" s="83">
        <v>0</v>
      </c>
      <c r="AA63" s="83">
        <v>0</v>
      </c>
      <c r="AB63" s="83">
        <v>0</v>
      </c>
      <c r="AC63" s="83">
        <v>0</v>
      </c>
      <c r="AD63" s="83">
        <v>75406000</v>
      </c>
      <c r="AE63" s="83">
        <v>0</v>
      </c>
      <c r="AF63" s="83">
        <v>74079000</v>
      </c>
      <c r="AG63" s="83">
        <v>0</v>
      </c>
      <c r="AH63" s="83">
        <v>1328000</v>
      </c>
      <c r="AI63" s="83">
        <v>0</v>
      </c>
      <c r="AJ63" s="83">
        <v>0</v>
      </c>
      <c r="AK63" s="83">
        <v>0</v>
      </c>
      <c r="AL63" s="83">
        <v>0</v>
      </c>
      <c r="AM63" s="83">
        <v>0</v>
      </c>
      <c r="AN63" s="83">
        <v>0</v>
      </c>
      <c r="AO63" s="83">
        <v>0</v>
      </c>
      <c r="AP63" s="83">
        <v>0</v>
      </c>
      <c r="AQ63" s="83">
        <v>979000</v>
      </c>
      <c r="AR63" s="82">
        <v>2016</v>
      </c>
      <c r="AS63" s="83">
        <v>77439000</v>
      </c>
      <c r="AT63" s="83">
        <v>0</v>
      </c>
      <c r="AU63" s="83">
        <v>0</v>
      </c>
      <c r="AV63" s="83">
        <v>0</v>
      </c>
      <c r="AW63" s="83">
        <v>76799000</v>
      </c>
      <c r="AX63" s="83">
        <v>0</v>
      </c>
      <c r="AY63" s="83">
        <v>0</v>
      </c>
      <c r="AZ63" s="83">
        <v>0</v>
      </c>
      <c r="BA63" s="83">
        <v>640000</v>
      </c>
      <c r="BB63" s="84" t="s">
        <v>780</v>
      </c>
    </row>
    <row r="64" spans="1:54" x14ac:dyDescent="0.25">
      <c r="A64" s="62" t="str">
        <f t="shared" si="0"/>
        <v>1100592</v>
      </c>
      <c r="B64" s="68">
        <f>INDEX('Bilag 3'!$B$10:$B$637,MATCH('Data - enkelt'!A64,'Bilag 3'!$G$10:$G$637,0))</f>
        <v>11005</v>
      </c>
      <c r="C64" s="68">
        <f>INDEX('Bilag 3'!$D$10:$D$637,MATCH('Data - enkelt'!A64,'Bilag 3'!$G$10:$G$637,0))</f>
        <v>92</v>
      </c>
      <c r="D64" s="63" t="str">
        <f t="array" ref="D64">INDEX('Bilag 3'!$E$10:$E$636,MATCH(F64&amp;"_"&amp;G64,'Bilag 3'!$A$10:$A$636&amp;"_"&amp;'Bilag 3'!$C$10:$C$636,0))&amp;" - "&amp;INDEX('Bilag 3'!$F$10:$F$636,MATCH(F64&amp;"_"&amp;G64,'Bilag 3'!$A$10:$A$636&amp;"_"&amp;'Bilag 3'!$C$10:$C$636,0))</f>
        <v>Danske Invest - Nye Markeder Obligationer - Akkumulerende KL</v>
      </c>
      <c r="E64" s="82">
        <v>201612</v>
      </c>
      <c r="F64" s="82">
        <v>11005</v>
      </c>
      <c r="G64" s="82">
        <v>92</v>
      </c>
      <c r="H64" s="83">
        <v>342354000</v>
      </c>
      <c r="I64" s="83">
        <v>344000</v>
      </c>
      <c r="J64" s="83">
        <v>0</v>
      </c>
      <c r="K64" s="83">
        <v>480933000</v>
      </c>
      <c r="L64" s="83">
        <v>0</v>
      </c>
      <c r="M64" s="83">
        <v>0</v>
      </c>
      <c r="N64" s="83">
        <v>-514585000</v>
      </c>
      <c r="O64" s="83">
        <v>168062000</v>
      </c>
      <c r="P64" s="83">
        <v>-57000</v>
      </c>
      <c r="Q64" s="83">
        <v>280000</v>
      </c>
      <c r="R64" s="83">
        <v>58664000</v>
      </c>
      <c r="S64" s="83">
        <v>0</v>
      </c>
      <c r="T64" s="83">
        <v>0</v>
      </c>
      <c r="U64" s="84" t="s">
        <v>842</v>
      </c>
      <c r="V64" s="83">
        <v>6014258000</v>
      </c>
      <c r="W64" s="83">
        <v>310980000</v>
      </c>
      <c r="X64" s="83">
        <v>293920000</v>
      </c>
      <c r="Y64" s="83">
        <v>17059000</v>
      </c>
      <c r="Z64" s="83">
        <v>5542486000</v>
      </c>
      <c r="AA64" s="83">
        <v>0</v>
      </c>
      <c r="AB64" s="83">
        <v>5542486000</v>
      </c>
      <c r="AC64" s="83">
        <v>0</v>
      </c>
      <c r="AD64" s="83">
        <v>0</v>
      </c>
      <c r="AE64" s="83">
        <v>0</v>
      </c>
      <c r="AF64" s="83">
        <v>0</v>
      </c>
      <c r="AG64" s="83">
        <v>0</v>
      </c>
      <c r="AH64" s="83">
        <v>0</v>
      </c>
      <c r="AI64" s="83">
        <v>0</v>
      </c>
      <c r="AJ64" s="83">
        <v>0</v>
      </c>
      <c r="AK64" s="83">
        <v>0</v>
      </c>
      <c r="AL64" s="83">
        <v>0</v>
      </c>
      <c r="AM64" s="83">
        <v>34542000</v>
      </c>
      <c r="AN64" s="83">
        <v>0</v>
      </c>
      <c r="AO64" s="83">
        <v>34542000</v>
      </c>
      <c r="AP64" s="83">
        <v>0</v>
      </c>
      <c r="AQ64" s="83">
        <v>126250000</v>
      </c>
      <c r="AR64" s="82">
        <v>2016</v>
      </c>
      <c r="AS64" s="83">
        <v>6014258000</v>
      </c>
      <c r="AT64" s="83">
        <v>0</v>
      </c>
      <c r="AU64" s="83">
        <v>0</v>
      </c>
      <c r="AV64" s="83">
        <v>0</v>
      </c>
      <c r="AW64" s="83">
        <v>5953238000</v>
      </c>
      <c r="AX64" s="83">
        <v>55009000</v>
      </c>
      <c r="AY64" s="83">
        <v>0</v>
      </c>
      <c r="AZ64" s="83">
        <v>55009000</v>
      </c>
      <c r="BA64" s="83">
        <v>6010000</v>
      </c>
      <c r="BB64" s="84" t="s">
        <v>780</v>
      </c>
    </row>
    <row r="65" spans="1:54" x14ac:dyDescent="0.25">
      <c r="A65" s="62" t="str">
        <f t="shared" si="0"/>
        <v>1100593</v>
      </c>
      <c r="B65" s="68">
        <f>INDEX('Bilag 3'!$B$10:$B$637,MATCH('Data - enkelt'!A65,'Bilag 3'!$G$10:$G$637,0))</f>
        <v>11005</v>
      </c>
      <c r="C65" s="68">
        <f>INDEX('Bilag 3'!$D$10:$D$637,MATCH('Data - enkelt'!A65,'Bilag 3'!$G$10:$G$637,0))</f>
        <v>93</v>
      </c>
      <c r="D65" s="63" t="str">
        <f t="array" ref="D65">INDEX('Bilag 3'!$E$10:$E$636,MATCH(F65&amp;"_"&amp;G65,'Bilag 3'!$A$10:$A$636&amp;"_"&amp;'Bilag 3'!$C$10:$C$636,0))&amp;" - "&amp;INDEX('Bilag 3'!$F$10:$F$636,MATCH(F65&amp;"_"&amp;G65,'Bilag 3'!$A$10:$A$636&amp;"_"&amp;'Bilag 3'!$C$10:$C$636,0))</f>
        <v>Danske Invest - Afrika - Akkumulerende KL</v>
      </c>
      <c r="E65" s="82">
        <v>201612</v>
      </c>
      <c r="F65" s="82">
        <v>11005</v>
      </c>
      <c r="G65" s="82">
        <v>93</v>
      </c>
      <c r="H65" s="83">
        <v>406000</v>
      </c>
      <c r="I65" s="83">
        <v>4000</v>
      </c>
      <c r="J65" s="83">
        <v>5776000</v>
      </c>
      <c r="K65" s="83">
        <v>357000</v>
      </c>
      <c r="L65" s="83">
        <v>-18194000</v>
      </c>
      <c r="M65" s="83">
        <v>0</v>
      </c>
      <c r="N65" s="83">
        <v>0</v>
      </c>
      <c r="O65" s="83">
        <v>-3449000</v>
      </c>
      <c r="P65" s="83">
        <v>-404000</v>
      </c>
      <c r="Q65" s="83">
        <v>773000</v>
      </c>
      <c r="R65" s="83">
        <v>2426000</v>
      </c>
      <c r="S65" s="83">
        <v>0</v>
      </c>
      <c r="T65" s="83">
        <v>608000</v>
      </c>
      <c r="U65" s="84" t="s">
        <v>843</v>
      </c>
      <c r="V65" s="83">
        <v>91735000</v>
      </c>
      <c r="W65" s="83">
        <v>10624000</v>
      </c>
      <c r="X65" s="83">
        <v>10624000</v>
      </c>
      <c r="Y65" s="83">
        <v>0</v>
      </c>
      <c r="Z65" s="83">
        <v>2469000</v>
      </c>
      <c r="AA65" s="83">
        <v>0</v>
      </c>
      <c r="AB65" s="83">
        <v>2469000</v>
      </c>
      <c r="AC65" s="83">
        <v>0</v>
      </c>
      <c r="AD65" s="83">
        <v>78084000</v>
      </c>
      <c r="AE65" s="83">
        <v>0</v>
      </c>
      <c r="AF65" s="83">
        <v>78084000</v>
      </c>
      <c r="AG65" s="83">
        <v>0</v>
      </c>
      <c r="AH65" s="83">
        <v>0</v>
      </c>
      <c r="AI65" s="83">
        <v>0</v>
      </c>
      <c r="AJ65" s="83">
        <v>0</v>
      </c>
      <c r="AK65" s="83">
        <v>-101775000</v>
      </c>
      <c r="AL65" s="83">
        <v>101775000</v>
      </c>
      <c r="AM65" s="83">
        <v>0</v>
      </c>
      <c r="AN65" s="83">
        <v>0</v>
      </c>
      <c r="AO65" s="83">
        <v>0</v>
      </c>
      <c r="AP65" s="83">
        <v>0</v>
      </c>
      <c r="AQ65" s="83">
        <v>558000</v>
      </c>
      <c r="AR65" s="82">
        <v>2016</v>
      </c>
      <c r="AS65" s="83">
        <v>91735000</v>
      </c>
      <c r="AT65" s="83">
        <v>0</v>
      </c>
      <c r="AU65" s="83">
        <v>0</v>
      </c>
      <c r="AV65" s="83">
        <v>0</v>
      </c>
      <c r="AW65" s="83">
        <v>91327000</v>
      </c>
      <c r="AX65" s="83">
        <v>0</v>
      </c>
      <c r="AY65" s="83">
        <v>0</v>
      </c>
      <c r="AZ65" s="83">
        <v>0</v>
      </c>
      <c r="BA65" s="83">
        <v>408000</v>
      </c>
      <c r="BB65" s="84" t="s">
        <v>780</v>
      </c>
    </row>
    <row r="66" spans="1:54" x14ac:dyDescent="0.25">
      <c r="A66" s="62" t="str">
        <f t="shared" si="0"/>
        <v>1100594</v>
      </c>
      <c r="B66" s="68">
        <f>INDEX('Bilag 3'!$B$10:$B$637,MATCH('Data - enkelt'!A66,'Bilag 3'!$G$10:$G$637,0))</f>
        <v>11005</v>
      </c>
      <c r="C66" s="68">
        <f>INDEX('Bilag 3'!$D$10:$D$637,MATCH('Data - enkelt'!A66,'Bilag 3'!$G$10:$G$637,0))</f>
        <v>94</v>
      </c>
      <c r="D66" s="63" t="str">
        <f t="array" ref="D66">INDEX('Bilag 3'!$E$10:$E$636,MATCH(F66&amp;"_"&amp;G66,'Bilag 3'!$A$10:$A$636&amp;"_"&amp;'Bilag 3'!$C$10:$C$636,0))&amp;" - "&amp;INDEX('Bilag 3'!$F$10:$F$636,MATCH(F66&amp;"_"&amp;G66,'Bilag 3'!$A$10:$A$636&amp;"_"&amp;'Bilag 3'!$C$10:$C$636,0))</f>
        <v>Danske Invest - Mix Obligationer KL</v>
      </c>
      <c r="E66" s="82">
        <v>201612</v>
      </c>
      <c r="F66" s="82">
        <v>11005</v>
      </c>
      <c r="G66" s="82">
        <v>94</v>
      </c>
      <c r="H66" s="83">
        <v>36067000</v>
      </c>
      <c r="I66" s="83">
        <v>68000</v>
      </c>
      <c r="J66" s="83">
        <v>9937000</v>
      </c>
      <c r="K66" s="83">
        <v>35910000</v>
      </c>
      <c r="L66" s="83">
        <v>88385000</v>
      </c>
      <c r="M66" s="83">
        <v>0</v>
      </c>
      <c r="N66" s="83">
        <v>0</v>
      </c>
      <c r="O66" s="83">
        <v>0</v>
      </c>
      <c r="P66" s="83">
        <v>0</v>
      </c>
      <c r="Q66" s="83">
        <v>10000</v>
      </c>
      <c r="R66" s="83">
        <v>29122000</v>
      </c>
      <c r="S66" s="83">
        <v>0</v>
      </c>
      <c r="T66" s="83">
        <v>0</v>
      </c>
      <c r="U66" s="84" t="s">
        <v>844</v>
      </c>
      <c r="V66" s="83">
        <v>3556898000</v>
      </c>
      <c r="W66" s="83">
        <v>2900000</v>
      </c>
      <c r="X66" s="83">
        <v>2900000</v>
      </c>
      <c r="Y66" s="83">
        <v>0</v>
      </c>
      <c r="Z66" s="83">
        <v>2417879000</v>
      </c>
      <c r="AA66" s="83">
        <v>2417879000</v>
      </c>
      <c r="AB66" s="83">
        <v>0</v>
      </c>
      <c r="AC66" s="83">
        <v>0</v>
      </c>
      <c r="AD66" s="83">
        <v>0</v>
      </c>
      <c r="AE66" s="83">
        <v>0</v>
      </c>
      <c r="AF66" s="83">
        <v>0</v>
      </c>
      <c r="AG66" s="83">
        <v>0</v>
      </c>
      <c r="AH66" s="83">
        <v>0</v>
      </c>
      <c r="AI66" s="83">
        <v>0</v>
      </c>
      <c r="AJ66" s="83">
        <v>1017225000</v>
      </c>
      <c r="AK66" s="83">
        <v>1017225000</v>
      </c>
      <c r="AL66" s="83">
        <v>0</v>
      </c>
      <c r="AM66" s="83">
        <v>0</v>
      </c>
      <c r="AN66" s="83">
        <v>0</v>
      </c>
      <c r="AO66" s="83">
        <v>0</v>
      </c>
      <c r="AP66" s="83">
        <v>0</v>
      </c>
      <c r="AQ66" s="83">
        <v>118893000</v>
      </c>
      <c r="AR66" s="82">
        <v>2016</v>
      </c>
      <c r="AS66" s="83">
        <v>3556898000</v>
      </c>
      <c r="AT66" s="83">
        <v>0</v>
      </c>
      <c r="AU66" s="83">
        <v>0</v>
      </c>
      <c r="AV66" s="83">
        <v>0</v>
      </c>
      <c r="AW66" s="83">
        <v>3516209000</v>
      </c>
      <c r="AX66" s="83">
        <v>0</v>
      </c>
      <c r="AY66" s="83">
        <v>0</v>
      </c>
      <c r="AZ66" s="83">
        <v>0</v>
      </c>
      <c r="BA66" s="83">
        <v>40688000</v>
      </c>
      <c r="BB66" s="84" t="s">
        <v>780</v>
      </c>
    </row>
    <row r="67" spans="1:54" x14ac:dyDescent="0.25">
      <c r="A67" s="62" t="str">
        <f t="shared" ref="A67:A130" si="1">F67&amp;""&amp;G67</f>
        <v>1100595</v>
      </c>
      <c r="B67" s="68">
        <f>INDEX('Bilag 3'!$B$10:$B$637,MATCH('Data - enkelt'!A67,'Bilag 3'!$G$10:$G$637,0))</f>
        <v>11005</v>
      </c>
      <c r="C67" s="68">
        <f>INDEX('Bilag 3'!$D$10:$D$637,MATCH('Data - enkelt'!A67,'Bilag 3'!$G$10:$G$637,0))</f>
        <v>95</v>
      </c>
      <c r="D67" s="63" t="str">
        <f t="array" ref="D67">INDEX('Bilag 3'!$E$10:$E$636,MATCH(F67&amp;"_"&amp;G67,'Bilag 3'!$A$10:$A$636&amp;"_"&amp;'Bilag 3'!$C$10:$C$636,0))&amp;" - "&amp;INDEX('Bilag 3'!$F$10:$F$636,MATCH(F67&amp;"_"&amp;G67,'Bilag 3'!$A$10:$A$636&amp;"_"&amp;'Bilag 3'!$C$10:$C$636,0))</f>
        <v>Danske Invest - Globale High Yield-Obligationer KL</v>
      </c>
      <c r="E67" s="82">
        <v>201612</v>
      </c>
      <c r="F67" s="82">
        <v>11005</v>
      </c>
      <c r="G67" s="82">
        <v>95</v>
      </c>
      <c r="H67" s="83">
        <v>357073000</v>
      </c>
      <c r="I67" s="83">
        <v>790000</v>
      </c>
      <c r="J67" s="83">
        <v>0</v>
      </c>
      <c r="K67" s="83">
        <v>553620000</v>
      </c>
      <c r="L67" s="83">
        <v>0</v>
      </c>
      <c r="M67" s="83">
        <v>0</v>
      </c>
      <c r="N67" s="83">
        <v>-212968000</v>
      </c>
      <c r="O67" s="83">
        <v>109848000</v>
      </c>
      <c r="P67" s="83">
        <v>-50000</v>
      </c>
      <c r="Q67" s="83">
        <v>13000</v>
      </c>
      <c r="R67" s="83">
        <v>66295000</v>
      </c>
      <c r="S67" s="83">
        <v>0</v>
      </c>
      <c r="T67" s="83">
        <v>11000</v>
      </c>
      <c r="U67" s="84" t="s">
        <v>845</v>
      </c>
      <c r="V67" s="83">
        <v>4400920000</v>
      </c>
      <c r="W67" s="83">
        <v>222595000</v>
      </c>
      <c r="X67" s="83">
        <v>222595000</v>
      </c>
      <c r="Y67" s="83">
        <v>0</v>
      </c>
      <c r="Z67" s="83">
        <v>4108142000</v>
      </c>
      <c r="AA67" s="83">
        <v>0</v>
      </c>
      <c r="AB67" s="83">
        <v>4069570000</v>
      </c>
      <c r="AC67" s="83">
        <v>38573000</v>
      </c>
      <c r="AD67" s="83">
        <v>0</v>
      </c>
      <c r="AE67" s="83">
        <v>0</v>
      </c>
      <c r="AF67" s="83">
        <v>0</v>
      </c>
      <c r="AG67" s="83">
        <v>0</v>
      </c>
      <c r="AH67" s="83">
        <v>0</v>
      </c>
      <c r="AI67" s="83">
        <v>0</v>
      </c>
      <c r="AJ67" s="83">
        <v>0</v>
      </c>
      <c r="AK67" s="83">
        <v>0</v>
      </c>
      <c r="AL67" s="83">
        <v>0</v>
      </c>
      <c r="AM67" s="83">
        <v>891000</v>
      </c>
      <c r="AN67" s="83">
        <v>0</v>
      </c>
      <c r="AO67" s="83">
        <v>891000</v>
      </c>
      <c r="AP67" s="83">
        <v>0</v>
      </c>
      <c r="AQ67" s="83">
        <v>69292000</v>
      </c>
      <c r="AR67" s="82">
        <v>2016</v>
      </c>
      <c r="AS67" s="83">
        <v>4400920000</v>
      </c>
      <c r="AT67" s="83">
        <v>0</v>
      </c>
      <c r="AU67" s="83">
        <v>0</v>
      </c>
      <c r="AV67" s="83">
        <v>0</v>
      </c>
      <c r="AW67" s="83">
        <v>4320216000</v>
      </c>
      <c r="AX67" s="83">
        <v>79801000</v>
      </c>
      <c r="AY67" s="83">
        <v>0</v>
      </c>
      <c r="AZ67" s="83">
        <v>79801000</v>
      </c>
      <c r="BA67" s="83">
        <v>903000</v>
      </c>
      <c r="BB67" s="84" t="s">
        <v>780</v>
      </c>
    </row>
    <row r="68" spans="1:54" x14ac:dyDescent="0.25">
      <c r="A68" s="62" t="str">
        <f t="shared" si="1"/>
        <v>1100596</v>
      </c>
      <c r="B68" s="68">
        <f>INDEX('Bilag 3'!$B$10:$B$637,MATCH('Data - enkelt'!A68,'Bilag 3'!$G$10:$G$637,0))</f>
        <v>11005</v>
      </c>
      <c r="C68" s="68">
        <f>INDEX('Bilag 3'!$D$10:$D$637,MATCH('Data - enkelt'!A68,'Bilag 3'!$G$10:$G$637,0))</f>
        <v>96</v>
      </c>
      <c r="D68" s="63" t="str">
        <f t="array" ref="D68">INDEX('Bilag 3'!$E$10:$E$636,MATCH(F68&amp;"_"&amp;G68,'Bilag 3'!$A$10:$A$636&amp;"_"&amp;'Bilag 3'!$C$10:$C$636,0))&amp;" - "&amp;INDEX('Bilag 3'!$F$10:$F$636,MATCH(F68&amp;"_"&amp;G68,'Bilag 3'!$A$10:$A$636&amp;"_"&amp;'Bilag 3'!$C$10:$C$636,0))</f>
        <v>Danske Invest - Euro Investment Grade-Obligationer KL</v>
      </c>
      <c r="E68" s="82">
        <v>201612</v>
      </c>
      <c r="F68" s="82">
        <v>11005</v>
      </c>
      <c r="G68" s="82">
        <v>96</v>
      </c>
      <c r="H68" s="83">
        <v>33994000</v>
      </c>
      <c r="I68" s="83">
        <v>279000</v>
      </c>
      <c r="J68" s="83">
        <v>0</v>
      </c>
      <c r="K68" s="83">
        <v>21192000</v>
      </c>
      <c r="L68" s="83">
        <v>0</v>
      </c>
      <c r="M68" s="83">
        <v>0</v>
      </c>
      <c r="N68" s="83">
        <v>9157000</v>
      </c>
      <c r="O68" s="83">
        <v>838000</v>
      </c>
      <c r="P68" s="83">
        <v>0</v>
      </c>
      <c r="Q68" s="83">
        <v>37000</v>
      </c>
      <c r="R68" s="83">
        <v>10809000</v>
      </c>
      <c r="S68" s="83">
        <v>0</v>
      </c>
      <c r="T68" s="83">
        <v>0</v>
      </c>
      <c r="U68" s="84" t="s">
        <v>846</v>
      </c>
      <c r="V68" s="83">
        <v>1152609000</v>
      </c>
      <c r="W68" s="83">
        <v>38717000</v>
      </c>
      <c r="X68" s="83">
        <v>37289000</v>
      </c>
      <c r="Y68" s="83">
        <v>1429000</v>
      </c>
      <c r="Z68" s="83">
        <v>1099306000</v>
      </c>
      <c r="AA68" s="83">
        <v>38789000</v>
      </c>
      <c r="AB68" s="83">
        <v>1058334000</v>
      </c>
      <c r="AC68" s="83">
        <v>2182000</v>
      </c>
      <c r="AD68" s="83">
        <v>0</v>
      </c>
      <c r="AE68" s="83">
        <v>0</v>
      </c>
      <c r="AF68" s="83">
        <v>0</v>
      </c>
      <c r="AG68" s="83">
        <v>0</v>
      </c>
      <c r="AH68" s="83">
        <v>0</v>
      </c>
      <c r="AI68" s="83">
        <v>0</v>
      </c>
      <c r="AJ68" s="83">
        <v>0</v>
      </c>
      <c r="AK68" s="83">
        <v>0</v>
      </c>
      <c r="AL68" s="83">
        <v>0</v>
      </c>
      <c r="AM68" s="83">
        <v>294000</v>
      </c>
      <c r="AN68" s="83">
        <v>0</v>
      </c>
      <c r="AO68" s="83">
        <v>294000</v>
      </c>
      <c r="AP68" s="83">
        <v>0</v>
      </c>
      <c r="AQ68" s="83">
        <v>14293000</v>
      </c>
      <c r="AR68" s="82">
        <v>2016</v>
      </c>
      <c r="AS68" s="83">
        <v>1152609000</v>
      </c>
      <c r="AT68" s="83">
        <v>0</v>
      </c>
      <c r="AU68" s="83">
        <v>0</v>
      </c>
      <c r="AV68" s="83">
        <v>0</v>
      </c>
      <c r="AW68" s="83">
        <v>1152442000</v>
      </c>
      <c r="AX68" s="83">
        <v>8000</v>
      </c>
      <c r="AY68" s="83">
        <v>0</v>
      </c>
      <c r="AZ68" s="83">
        <v>8000</v>
      </c>
      <c r="BA68" s="83">
        <v>160000</v>
      </c>
      <c r="BB68" s="84" t="s">
        <v>780</v>
      </c>
    </row>
    <row r="69" spans="1:54" x14ac:dyDescent="0.25">
      <c r="A69" s="62" t="str">
        <f t="shared" si="1"/>
        <v>1100597</v>
      </c>
      <c r="B69" s="68">
        <f>INDEX('Bilag 3'!$B$10:$B$637,MATCH('Data - enkelt'!A69,'Bilag 3'!$G$10:$G$637,0))</f>
        <v>11005</v>
      </c>
      <c r="C69" s="68">
        <f>INDEX('Bilag 3'!$D$10:$D$637,MATCH('Data - enkelt'!A69,'Bilag 3'!$G$10:$G$637,0))</f>
        <v>97</v>
      </c>
      <c r="D69" s="63" t="str">
        <f t="array" ref="D69">INDEX('Bilag 3'!$E$10:$E$636,MATCH(F69&amp;"_"&amp;G69,'Bilag 3'!$A$10:$A$636&amp;"_"&amp;'Bilag 3'!$C$10:$C$636,0))&amp;" - "&amp;INDEX('Bilag 3'!$F$10:$F$636,MATCH(F69&amp;"_"&amp;G69,'Bilag 3'!$A$10:$A$636&amp;"_"&amp;'Bilag 3'!$C$10:$C$636,0))</f>
        <v>Danske Invest - Nye Markeder Obligationer Lokal Valuta - Akkumulerende KL</v>
      </c>
      <c r="E69" s="82">
        <v>201612</v>
      </c>
      <c r="F69" s="82">
        <v>11005</v>
      </c>
      <c r="G69" s="82">
        <v>97</v>
      </c>
      <c r="H69" s="83">
        <v>110145000</v>
      </c>
      <c r="I69" s="83">
        <v>15000</v>
      </c>
      <c r="J69" s="83">
        <v>0</v>
      </c>
      <c r="K69" s="83">
        <v>-47351000</v>
      </c>
      <c r="L69" s="83">
        <v>0</v>
      </c>
      <c r="M69" s="83">
        <v>0</v>
      </c>
      <c r="N69" s="83">
        <v>-22113000</v>
      </c>
      <c r="O69" s="83">
        <v>-2349000</v>
      </c>
      <c r="P69" s="83">
        <v>-267000</v>
      </c>
      <c r="Q69" s="83">
        <v>231000</v>
      </c>
      <c r="R69" s="83">
        <v>23453000</v>
      </c>
      <c r="S69" s="83">
        <v>0</v>
      </c>
      <c r="T69" s="83">
        <v>365000</v>
      </c>
      <c r="U69" s="84" t="s">
        <v>847</v>
      </c>
      <c r="V69" s="83">
        <v>5170479000</v>
      </c>
      <c r="W69" s="83">
        <v>213126000</v>
      </c>
      <c r="X69" s="83">
        <v>213126000</v>
      </c>
      <c r="Y69" s="83">
        <v>0</v>
      </c>
      <c r="Z69" s="83">
        <v>4361482000</v>
      </c>
      <c r="AA69" s="83">
        <v>0</v>
      </c>
      <c r="AB69" s="83">
        <v>4361482000</v>
      </c>
      <c r="AC69" s="83">
        <v>0</v>
      </c>
      <c r="AD69" s="83">
        <v>0</v>
      </c>
      <c r="AE69" s="83">
        <v>0</v>
      </c>
      <c r="AF69" s="83">
        <v>0</v>
      </c>
      <c r="AG69" s="83">
        <v>0</v>
      </c>
      <c r="AH69" s="83">
        <v>0</v>
      </c>
      <c r="AI69" s="83">
        <v>0</v>
      </c>
      <c r="AJ69" s="83">
        <v>0</v>
      </c>
      <c r="AK69" s="83">
        <v>-247555000</v>
      </c>
      <c r="AL69" s="83">
        <v>247555000</v>
      </c>
      <c r="AM69" s="83">
        <v>15165000</v>
      </c>
      <c r="AN69" s="83">
        <v>0</v>
      </c>
      <c r="AO69" s="83">
        <v>15165000</v>
      </c>
      <c r="AP69" s="83">
        <v>0</v>
      </c>
      <c r="AQ69" s="83">
        <v>580705000</v>
      </c>
      <c r="AR69" s="82">
        <v>2016</v>
      </c>
      <c r="AS69" s="83">
        <v>5170479000</v>
      </c>
      <c r="AT69" s="83">
        <v>0</v>
      </c>
      <c r="AU69" s="83">
        <v>0</v>
      </c>
      <c r="AV69" s="83">
        <v>0</v>
      </c>
      <c r="AW69" s="83">
        <v>4646768000</v>
      </c>
      <c r="AX69" s="83">
        <v>25316000</v>
      </c>
      <c r="AY69" s="83">
        <v>0</v>
      </c>
      <c r="AZ69" s="83">
        <v>25316000</v>
      </c>
      <c r="BA69" s="83">
        <v>498395000</v>
      </c>
      <c r="BB69" s="84" t="s">
        <v>780</v>
      </c>
    </row>
    <row r="70" spans="1:54" x14ac:dyDescent="0.25">
      <c r="A70" s="62" t="str">
        <f t="shared" si="1"/>
        <v>1100598</v>
      </c>
      <c r="B70" s="68">
        <f>INDEX('Bilag 3'!$B$10:$B$637,MATCH('Data - enkelt'!A70,'Bilag 3'!$G$10:$G$637,0))</f>
        <v>11005</v>
      </c>
      <c r="C70" s="68">
        <f>INDEX('Bilag 3'!$D$10:$D$637,MATCH('Data - enkelt'!A70,'Bilag 3'!$G$10:$G$637,0))</f>
        <v>98</v>
      </c>
      <c r="D70" s="63" t="str">
        <f t="array" ref="D70">INDEX('Bilag 3'!$E$10:$E$636,MATCH(F70&amp;"_"&amp;G70,'Bilag 3'!$A$10:$A$636&amp;"_"&amp;'Bilag 3'!$C$10:$C$636,0))&amp;" - "&amp;INDEX('Bilag 3'!$F$10:$F$636,MATCH(F70&amp;"_"&amp;G70,'Bilag 3'!$A$10:$A$636&amp;"_"&amp;'Bilag 3'!$C$10:$C$636,0))</f>
        <v>Danske Invest - Euro High Yield-Obligationer KL</v>
      </c>
      <c r="E70" s="82">
        <v>201612</v>
      </c>
      <c r="F70" s="82">
        <v>11005</v>
      </c>
      <c r="G70" s="82">
        <v>98</v>
      </c>
      <c r="H70" s="83">
        <v>104781000</v>
      </c>
      <c r="I70" s="83">
        <v>631000</v>
      </c>
      <c r="J70" s="83">
        <v>0</v>
      </c>
      <c r="K70" s="83">
        <v>64125000</v>
      </c>
      <c r="L70" s="83">
        <v>0</v>
      </c>
      <c r="M70" s="83">
        <v>0</v>
      </c>
      <c r="N70" s="83">
        <v>1378000</v>
      </c>
      <c r="O70" s="83">
        <v>1280000</v>
      </c>
      <c r="P70" s="83">
        <v>0</v>
      </c>
      <c r="Q70" s="83">
        <v>34000</v>
      </c>
      <c r="R70" s="83">
        <v>25300000</v>
      </c>
      <c r="S70" s="83">
        <v>0</v>
      </c>
      <c r="T70" s="83">
        <v>0</v>
      </c>
      <c r="U70" s="84" t="s">
        <v>848</v>
      </c>
      <c r="V70" s="83">
        <v>2342093000</v>
      </c>
      <c r="W70" s="83">
        <v>105717000</v>
      </c>
      <c r="X70" s="83">
        <v>105717000</v>
      </c>
      <c r="Y70" s="83">
        <v>0</v>
      </c>
      <c r="Z70" s="83">
        <v>2191557000</v>
      </c>
      <c r="AA70" s="83">
        <v>22695000</v>
      </c>
      <c r="AB70" s="83">
        <v>2168862000</v>
      </c>
      <c r="AC70" s="83">
        <v>0</v>
      </c>
      <c r="AD70" s="83">
        <v>0</v>
      </c>
      <c r="AE70" s="83">
        <v>0</v>
      </c>
      <c r="AF70" s="83">
        <v>0</v>
      </c>
      <c r="AG70" s="83">
        <v>0</v>
      </c>
      <c r="AH70" s="83">
        <v>0</v>
      </c>
      <c r="AI70" s="83">
        <v>0</v>
      </c>
      <c r="AJ70" s="83">
        <v>0</v>
      </c>
      <c r="AK70" s="83">
        <v>0</v>
      </c>
      <c r="AL70" s="83">
        <v>0</v>
      </c>
      <c r="AM70" s="83">
        <v>1077000</v>
      </c>
      <c r="AN70" s="83">
        <v>0</v>
      </c>
      <c r="AO70" s="83">
        <v>1077000</v>
      </c>
      <c r="AP70" s="83">
        <v>0</v>
      </c>
      <c r="AQ70" s="83">
        <v>43742000</v>
      </c>
      <c r="AR70" s="82">
        <v>2016</v>
      </c>
      <c r="AS70" s="83">
        <v>2342093000</v>
      </c>
      <c r="AT70" s="83">
        <v>0</v>
      </c>
      <c r="AU70" s="83">
        <v>0</v>
      </c>
      <c r="AV70" s="83">
        <v>0</v>
      </c>
      <c r="AW70" s="83">
        <v>2339502000</v>
      </c>
      <c r="AX70" s="83">
        <v>1368000</v>
      </c>
      <c r="AY70" s="83">
        <v>0</v>
      </c>
      <c r="AZ70" s="83">
        <v>1368000</v>
      </c>
      <c r="BA70" s="83">
        <v>1224000</v>
      </c>
      <c r="BB70" s="84" t="s">
        <v>780</v>
      </c>
    </row>
    <row r="71" spans="1:54" x14ac:dyDescent="0.25">
      <c r="A71" s="62" t="str">
        <f t="shared" si="1"/>
        <v>1100599</v>
      </c>
      <c r="B71" s="68">
        <f>INDEX('Bilag 3'!$B$10:$B$637,MATCH('Data - enkelt'!A71,'Bilag 3'!$G$10:$G$637,0))</f>
        <v>11005</v>
      </c>
      <c r="C71" s="68">
        <f>INDEX('Bilag 3'!$D$10:$D$637,MATCH('Data - enkelt'!A71,'Bilag 3'!$G$10:$G$637,0))</f>
        <v>99</v>
      </c>
      <c r="D71" s="63" t="str">
        <f t="array" ref="D71">INDEX('Bilag 3'!$E$10:$E$636,MATCH(F71&amp;"_"&amp;G71,'Bilag 3'!$A$10:$A$636&amp;"_"&amp;'Bilag 3'!$C$10:$C$636,0))&amp;" - "&amp;INDEX('Bilag 3'!$F$10:$F$636,MATCH(F71&amp;"_"&amp;G71,'Bilag 3'!$A$10:$A$636&amp;"_"&amp;'Bilag 3'!$C$10:$C$636,0))</f>
        <v>Danske Invest - Norske Korte Obligationer - Akkumulerende KL</v>
      </c>
      <c r="E71" s="82">
        <v>201612</v>
      </c>
      <c r="F71" s="82">
        <v>11005</v>
      </c>
      <c r="G71" s="82">
        <v>99</v>
      </c>
      <c r="H71" s="83">
        <v>19966000</v>
      </c>
      <c r="I71" s="83">
        <v>0</v>
      </c>
      <c r="J71" s="83">
        <v>0</v>
      </c>
      <c r="K71" s="83">
        <v>17750000</v>
      </c>
      <c r="L71" s="83">
        <v>0</v>
      </c>
      <c r="M71" s="83">
        <v>0</v>
      </c>
      <c r="N71" s="83">
        <v>0</v>
      </c>
      <c r="O71" s="83">
        <v>3000</v>
      </c>
      <c r="P71" s="83">
        <v>0</v>
      </c>
      <c r="Q71" s="83">
        <v>8000</v>
      </c>
      <c r="R71" s="83">
        <v>1657000</v>
      </c>
      <c r="S71" s="83">
        <v>0</v>
      </c>
      <c r="T71" s="83">
        <v>0</v>
      </c>
      <c r="U71" s="84" t="s">
        <v>849</v>
      </c>
      <c r="V71" s="83">
        <v>1360111000</v>
      </c>
      <c r="W71" s="83">
        <v>29162000</v>
      </c>
      <c r="X71" s="83">
        <v>29162000</v>
      </c>
      <c r="Y71" s="83">
        <v>0</v>
      </c>
      <c r="Z71" s="83">
        <v>1327479000</v>
      </c>
      <c r="AA71" s="83">
        <v>8295000</v>
      </c>
      <c r="AB71" s="83">
        <v>1219729000</v>
      </c>
      <c r="AC71" s="83">
        <v>99455000</v>
      </c>
      <c r="AD71" s="83">
        <v>0</v>
      </c>
      <c r="AE71" s="83">
        <v>0</v>
      </c>
      <c r="AF71" s="83">
        <v>0</v>
      </c>
      <c r="AG71" s="83">
        <v>0</v>
      </c>
      <c r="AH71" s="83">
        <v>0</v>
      </c>
      <c r="AI71" s="83">
        <v>0</v>
      </c>
      <c r="AJ71" s="83">
        <v>0</v>
      </c>
      <c r="AK71" s="83">
        <v>0</v>
      </c>
      <c r="AL71" s="83">
        <v>0</v>
      </c>
      <c r="AM71" s="83">
        <v>0</v>
      </c>
      <c r="AN71" s="83">
        <v>0</v>
      </c>
      <c r="AO71" s="83">
        <v>0</v>
      </c>
      <c r="AP71" s="83">
        <v>0</v>
      </c>
      <c r="AQ71" s="83">
        <v>3470000</v>
      </c>
      <c r="AR71" s="82">
        <v>2016</v>
      </c>
      <c r="AS71" s="83">
        <v>1360111000</v>
      </c>
      <c r="AT71" s="83">
        <v>0</v>
      </c>
      <c r="AU71" s="83">
        <v>0</v>
      </c>
      <c r="AV71" s="83">
        <v>0</v>
      </c>
      <c r="AW71" s="83">
        <v>1359421000</v>
      </c>
      <c r="AX71" s="83">
        <v>0</v>
      </c>
      <c r="AY71" s="83">
        <v>0</v>
      </c>
      <c r="AZ71" s="83">
        <v>0</v>
      </c>
      <c r="BA71" s="83">
        <v>690000</v>
      </c>
      <c r="BB71" s="84" t="s">
        <v>780</v>
      </c>
    </row>
    <row r="72" spans="1:54" x14ac:dyDescent="0.25">
      <c r="A72" s="62" t="str">
        <f t="shared" si="1"/>
        <v>1101015</v>
      </c>
      <c r="B72" s="68">
        <f>INDEX('Bilag 3'!$B$10:$B$637,MATCH('Data - enkelt'!A72,'Bilag 3'!$G$10:$G$637,0))</f>
        <v>11010</v>
      </c>
      <c r="C72" s="68">
        <f>INDEX('Bilag 3'!$D$10:$D$637,MATCH('Data - enkelt'!A72,'Bilag 3'!$G$10:$G$637,0))</f>
        <v>15</v>
      </c>
      <c r="D72" s="63" t="str">
        <f t="array" ref="D72">INDEX('Bilag 3'!$E$10:$E$636,MATCH(F72&amp;"_"&amp;G72,'Bilag 3'!$A$10:$A$636&amp;"_"&amp;'Bilag 3'!$C$10:$C$636,0))&amp;" - "&amp;INDEX('Bilag 3'!$F$10:$F$636,MATCH(F72&amp;"_"&amp;G72,'Bilag 3'!$A$10:$A$636&amp;"_"&amp;'Bilag 3'!$C$10:$C$636,0))</f>
        <v>Sparinvest - Value USA KL</v>
      </c>
      <c r="E72" s="82">
        <v>201612</v>
      </c>
      <c r="F72" s="82">
        <v>11010</v>
      </c>
      <c r="G72" s="82">
        <v>15</v>
      </c>
      <c r="H72" s="83">
        <v>9000</v>
      </c>
      <c r="I72" s="83">
        <v>1000</v>
      </c>
      <c r="J72" s="83">
        <v>1649000</v>
      </c>
      <c r="K72" s="83">
        <v>0</v>
      </c>
      <c r="L72" s="83">
        <v>12112000</v>
      </c>
      <c r="M72" s="83">
        <v>0</v>
      </c>
      <c r="N72" s="83">
        <v>0</v>
      </c>
      <c r="O72" s="83">
        <v>111000</v>
      </c>
      <c r="P72" s="83">
        <v>14000</v>
      </c>
      <c r="Q72" s="83">
        <v>49000</v>
      </c>
      <c r="R72" s="83">
        <v>1366000</v>
      </c>
      <c r="S72" s="83">
        <v>0</v>
      </c>
      <c r="T72" s="83">
        <v>242000</v>
      </c>
      <c r="U72" s="84" t="s">
        <v>850</v>
      </c>
      <c r="V72" s="83">
        <v>82369000</v>
      </c>
      <c r="W72" s="83">
        <v>3746000</v>
      </c>
      <c r="X72" s="83">
        <v>3746000</v>
      </c>
      <c r="Y72" s="83">
        <v>0</v>
      </c>
      <c r="Z72" s="83">
        <v>0</v>
      </c>
      <c r="AA72" s="83">
        <v>0</v>
      </c>
      <c r="AB72" s="83">
        <v>0</v>
      </c>
      <c r="AC72" s="83">
        <v>0</v>
      </c>
      <c r="AD72" s="83">
        <v>77940000</v>
      </c>
      <c r="AE72" s="83">
        <v>0</v>
      </c>
      <c r="AF72" s="83">
        <v>77940000</v>
      </c>
      <c r="AG72" s="83">
        <v>0</v>
      </c>
      <c r="AH72" s="83">
        <v>0</v>
      </c>
      <c r="AI72" s="83">
        <v>0</v>
      </c>
      <c r="AJ72" s="83">
        <v>0</v>
      </c>
      <c r="AK72" s="83">
        <v>0</v>
      </c>
      <c r="AL72" s="83">
        <v>0</v>
      </c>
      <c r="AM72" s="83">
        <v>0</v>
      </c>
      <c r="AN72" s="83">
        <v>0</v>
      </c>
      <c r="AO72" s="83">
        <v>0</v>
      </c>
      <c r="AP72" s="83">
        <v>0</v>
      </c>
      <c r="AQ72" s="83">
        <v>683000</v>
      </c>
      <c r="AR72" s="82">
        <v>2016</v>
      </c>
      <c r="AS72" s="83">
        <v>82369000</v>
      </c>
      <c r="AT72" s="83">
        <v>52000</v>
      </c>
      <c r="AU72" s="83">
        <v>52000</v>
      </c>
      <c r="AV72" s="83">
        <v>0</v>
      </c>
      <c r="AW72" s="83">
        <v>82009000</v>
      </c>
      <c r="AX72" s="83">
        <v>0</v>
      </c>
      <c r="AY72" s="83">
        <v>0</v>
      </c>
      <c r="AZ72" s="83">
        <v>0</v>
      </c>
      <c r="BA72" s="83">
        <v>308000</v>
      </c>
      <c r="BB72" s="84" t="s">
        <v>780</v>
      </c>
    </row>
    <row r="73" spans="1:54" x14ac:dyDescent="0.25">
      <c r="A73" s="62" t="str">
        <f t="shared" si="1"/>
        <v>1101016</v>
      </c>
      <c r="B73" s="68">
        <f>INDEX('Bilag 3'!$B$10:$B$637,MATCH('Data - enkelt'!A73,'Bilag 3'!$G$10:$G$637,0))</f>
        <v>11010</v>
      </c>
      <c r="C73" s="68">
        <f>INDEX('Bilag 3'!$D$10:$D$637,MATCH('Data - enkelt'!A73,'Bilag 3'!$G$10:$G$637,0))</f>
        <v>16</v>
      </c>
      <c r="D73" s="63" t="str">
        <f t="array" ref="D73">INDEX('Bilag 3'!$E$10:$E$636,MATCH(F73&amp;"_"&amp;G73,'Bilag 3'!$A$10:$A$636&amp;"_"&amp;'Bilag 3'!$C$10:$C$636,0))&amp;" - "&amp;INDEX('Bilag 3'!$F$10:$F$636,MATCH(F73&amp;"_"&amp;G73,'Bilag 3'!$A$10:$A$636&amp;"_"&amp;'Bilag 3'!$C$10:$C$636,0))</f>
        <v>Sparinvest - Cumulus Value KL</v>
      </c>
      <c r="E73" s="82">
        <v>201612</v>
      </c>
      <c r="F73" s="82">
        <v>11010</v>
      </c>
      <c r="G73" s="82">
        <v>16</v>
      </c>
      <c r="H73" s="83">
        <v>56000</v>
      </c>
      <c r="I73" s="83">
        <v>9000</v>
      </c>
      <c r="J73" s="83">
        <v>14618000</v>
      </c>
      <c r="K73" s="83">
        <v>0</v>
      </c>
      <c r="L73" s="83">
        <v>52046000</v>
      </c>
      <c r="M73" s="83">
        <v>0</v>
      </c>
      <c r="N73" s="83">
        <v>0</v>
      </c>
      <c r="O73" s="83">
        <v>255000</v>
      </c>
      <c r="P73" s="83">
        <v>68000</v>
      </c>
      <c r="Q73" s="83">
        <v>198000</v>
      </c>
      <c r="R73" s="83">
        <v>9538000</v>
      </c>
      <c r="S73" s="83">
        <v>0</v>
      </c>
      <c r="T73" s="83">
        <v>697000</v>
      </c>
      <c r="U73" s="84" t="s">
        <v>851</v>
      </c>
      <c r="V73" s="83">
        <v>521123000</v>
      </c>
      <c r="W73" s="83">
        <v>6268000</v>
      </c>
      <c r="X73" s="83">
        <v>6268000</v>
      </c>
      <c r="Y73" s="83">
        <v>0</v>
      </c>
      <c r="Z73" s="83">
        <v>0</v>
      </c>
      <c r="AA73" s="83">
        <v>0</v>
      </c>
      <c r="AB73" s="83">
        <v>0</v>
      </c>
      <c r="AC73" s="83">
        <v>0</v>
      </c>
      <c r="AD73" s="83">
        <v>513788000</v>
      </c>
      <c r="AE73" s="83">
        <v>17550000</v>
      </c>
      <c r="AF73" s="83">
        <v>494866000</v>
      </c>
      <c r="AG73" s="83">
        <v>0</v>
      </c>
      <c r="AH73" s="83">
        <v>1372000</v>
      </c>
      <c r="AI73" s="83">
        <v>0</v>
      </c>
      <c r="AJ73" s="83">
        <v>0</v>
      </c>
      <c r="AK73" s="83">
        <v>0</v>
      </c>
      <c r="AL73" s="83">
        <v>0</v>
      </c>
      <c r="AM73" s="83">
        <v>0</v>
      </c>
      <c r="AN73" s="83">
        <v>0</v>
      </c>
      <c r="AO73" s="83">
        <v>0</v>
      </c>
      <c r="AP73" s="83">
        <v>0</v>
      </c>
      <c r="AQ73" s="83">
        <v>1067000</v>
      </c>
      <c r="AR73" s="82">
        <v>2016</v>
      </c>
      <c r="AS73" s="83">
        <v>521123000</v>
      </c>
      <c r="AT73" s="83">
        <v>857000</v>
      </c>
      <c r="AU73" s="83">
        <v>857000</v>
      </c>
      <c r="AV73" s="83">
        <v>0</v>
      </c>
      <c r="AW73" s="83">
        <v>520246000</v>
      </c>
      <c r="AX73" s="83">
        <v>0</v>
      </c>
      <c r="AY73" s="83">
        <v>0</v>
      </c>
      <c r="AZ73" s="83">
        <v>0</v>
      </c>
      <c r="BA73" s="83">
        <v>20000</v>
      </c>
      <c r="BB73" s="84" t="s">
        <v>780</v>
      </c>
    </row>
    <row r="74" spans="1:54" x14ac:dyDescent="0.25">
      <c r="A74" s="62" t="str">
        <f t="shared" si="1"/>
        <v>1101017</v>
      </c>
      <c r="B74" s="68">
        <f>INDEX('Bilag 3'!$B$10:$B$637,MATCH('Data - enkelt'!A74,'Bilag 3'!$G$10:$G$637,0))</f>
        <v>11010</v>
      </c>
      <c r="C74" s="68">
        <f>INDEX('Bilag 3'!$D$10:$D$637,MATCH('Data - enkelt'!A74,'Bilag 3'!$G$10:$G$637,0))</f>
        <v>17</v>
      </c>
      <c r="D74" s="63" t="str">
        <f t="array" ref="D74">INDEX('Bilag 3'!$E$10:$E$636,MATCH(F74&amp;"_"&amp;G74,'Bilag 3'!$A$10:$A$636&amp;"_"&amp;'Bilag 3'!$C$10:$C$636,0))&amp;" - "&amp;INDEX('Bilag 3'!$F$10:$F$636,MATCH(F74&amp;"_"&amp;G74,'Bilag 3'!$A$10:$A$636&amp;"_"&amp;'Bilag 3'!$C$10:$C$636,0))</f>
        <v>Sparinvest - Value Aktier KL</v>
      </c>
      <c r="E74" s="82">
        <v>201612</v>
      </c>
      <c r="F74" s="82">
        <v>11010</v>
      </c>
      <c r="G74" s="82">
        <v>17</v>
      </c>
      <c r="H74" s="83">
        <v>255000</v>
      </c>
      <c r="I74" s="83">
        <v>124000</v>
      </c>
      <c r="J74" s="83">
        <v>175957000</v>
      </c>
      <c r="K74" s="83">
        <v>0</v>
      </c>
      <c r="L74" s="83">
        <v>743087000</v>
      </c>
      <c r="M74" s="83">
        <v>0</v>
      </c>
      <c r="N74" s="83">
        <v>0</v>
      </c>
      <c r="O74" s="83">
        <v>1854000</v>
      </c>
      <c r="P74" s="83">
        <v>848000</v>
      </c>
      <c r="Q74" s="83">
        <v>899000</v>
      </c>
      <c r="R74" s="83">
        <v>121098000</v>
      </c>
      <c r="S74" s="83">
        <v>0</v>
      </c>
      <c r="T74" s="83">
        <v>7061000</v>
      </c>
      <c r="U74" s="84" t="s">
        <v>852</v>
      </c>
      <c r="V74" s="83">
        <v>7011366000</v>
      </c>
      <c r="W74" s="83">
        <v>49795000</v>
      </c>
      <c r="X74" s="83">
        <v>49795000</v>
      </c>
      <c r="Y74" s="83">
        <v>0</v>
      </c>
      <c r="Z74" s="83">
        <v>0</v>
      </c>
      <c r="AA74" s="83">
        <v>0</v>
      </c>
      <c r="AB74" s="83">
        <v>0</v>
      </c>
      <c r="AC74" s="83">
        <v>0</v>
      </c>
      <c r="AD74" s="83">
        <v>6934485000</v>
      </c>
      <c r="AE74" s="83">
        <v>243723000</v>
      </c>
      <c r="AF74" s="83">
        <v>6672179000</v>
      </c>
      <c r="AG74" s="83">
        <v>0</v>
      </c>
      <c r="AH74" s="83">
        <v>18583000</v>
      </c>
      <c r="AI74" s="83">
        <v>0</v>
      </c>
      <c r="AJ74" s="83">
        <v>0</v>
      </c>
      <c r="AK74" s="83">
        <v>0</v>
      </c>
      <c r="AL74" s="83">
        <v>0</v>
      </c>
      <c r="AM74" s="83">
        <v>0</v>
      </c>
      <c r="AN74" s="83">
        <v>0</v>
      </c>
      <c r="AO74" s="83">
        <v>0</v>
      </c>
      <c r="AP74" s="83">
        <v>0</v>
      </c>
      <c r="AQ74" s="83">
        <v>27086000</v>
      </c>
      <c r="AR74" s="82">
        <v>2016</v>
      </c>
      <c r="AS74" s="83">
        <v>7011366000</v>
      </c>
      <c r="AT74" s="83">
        <v>515000</v>
      </c>
      <c r="AU74" s="83">
        <v>515000</v>
      </c>
      <c r="AV74" s="83">
        <v>0</v>
      </c>
      <c r="AW74" s="83">
        <v>6989577000</v>
      </c>
      <c r="AX74" s="83">
        <v>0</v>
      </c>
      <c r="AY74" s="83">
        <v>0</v>
      </c>
      <c r="AZ74" s="83">
        <v>0</v>
      </c>
      <c r="BA74" s="83">
        <v>21274000</v>
      </c>
      <c r="BB74" s="84" t="s">
        <v>780</v>
      </c>
    </row>
    <row r="75" spans="1:54" x14ac:dyDescent="0.25">
      <c r="A75" s="62" t="str">
        <f t="shared" si="1"/>
        <v>1101024</v>
      </c>
      <c r="B75" s="68">
        <f>INDEX('Bilag 3'!$B$10:$B$637,MATCH('Data - enkelt'!A75,'Bilag 3'!$G$10:$G$637,0))</f>
        <v>11010</v>
      </c>
      <c r="C75" s="68">
        <f>INDEX('Bilag 3'!$D$10:$D$637,MATCH('Data - enkelt'!A75,'Bilag 3'!$G$10:$G$637,0))</f>
        <v>24</v>
      </c>
      <c r="D75" s="63" t="str">
        <f t="array" ref="D75">INDEX('Bilag 3'!$E$10:$E$636,MATCH(F75&amp;"_"&amp;G75,'Bilag 3'!$A$10:$A$636&amp;"_"&amp;'Bilag 3'!$C$10:$C$636,0))&amp;" - "&amp;INDEX('Bilag 3'!$F$10:$F$636,MATCH(F75&amp;"_"&amp;G75,'Bilag 3'!$A$10:$A$636&amp;"_"&amp;'Bilag 3'!$C$10:$C$636,0))</f>
        <v>Sparinvest - High Yield Value Bonds Udb. KL</v>
      </c>
      <c r="E75" s="82">
        <v>201612</v>
      </c>
      <c r="F75" s="82">
        <v>11010</v>
      </c>
      <c r="G75" s="82">
        <v>24</v>
      </c>
      <c r="H75" s="83">
        <v>106346000</v>
      </c>
      <c r="I75" s="83">
        <v>37000</v>
      </c>
      <c r="J75" s="83">
        <v>0</v>
      </c>
      <c r="K75" s="83">
        <v>68378000</v>
      </c>
      <c r="L75" s="83">
        <v>16531000</v>
      </c>
      <c r="M75" s="83">
        <v>0</v>
      </c>
      <c r="N75" s="83">
        <v>23545000</v>
      </c>
      <c r="O75" s="83">
        <v>2457000</v>
      </c>
      <c r="P75" s="83">
        <v>0</v>
      </c>
      <c r="Q75" s="83">
        <v>1185000</v>
      </c>
      <c r="R75" s="83">
        <v>17484000</v>
      </c>
      <c r="S75" s="83">
        <v>0</v>
      </c>
      <c r="T75" s="83">
        <v>0</v>
      </c>
      <c r="U75" s="84" t="s">
        <v>853</v>
      </c>
      <c r="V75" s="83">
        <v>1046540000</v>
      </c>
      <c r="W75" s="83">
        <v>32095000</v>
      </c>
      <c r="X75" s="83">
        <v>32095000</v>
      </c>
      <c r="Y75" s="83">
        <v>0</v>
      </c>
      <c r="Z75" s="83">
        <v>998916000</v>
      </c>
      <c r="AA75" s="83">
        <v>0</v>
      </c>
      <c r="AB75" s="83">
        <v>990795000</v>
      </c>
      <c r="AC75" s="83">
        <v>8121000</v>
      </c>
      <c r="AD75" s="83">
        <v>6905000</v>
      </c>
      <c r="AE75" s="83">
        <v>0</v>
      </c>
      <c r="AF75" s="83">
        <v>6905000</v>
      </c>
      <c r="AG75" s="83">
        <v>0</v>
      </c>
      <c r="AH75" s="83">
        <v>0</v>
      </c>
      <c r="AI75" s="83">
        <v>0</v>
      </c>
      <c r="AJ75" s="83">
        <v>0</v>
      </c>
      <c r="AK75" s="83">
        <v>0</v>
      </c>
      <c r="AL75" s="83">
        <v>0</v>
      </c>
      <c r="AM75" s="83">
        <v>8589000</v>
      </c>
      <c r="AN75" s="83">
        <v>0</v>
      </c>
      <c r="AO75" s="83">
        <v>8589000</v>
      </c>
      <c r="AP75" s="83">
        <v>0</v>
      </c>
      <c r="AQ75" s="83">
        <v>35000</v>
      </c>
      <c r="AR75" s="82">
        <v>2016</v>
      </c>
      <c r="AS75" s="83">
        <v>1046540000</v>
      </c>
      <c r="AT75" s="83">
        <v>24000</v>
      </c>
      <c r="AU75" s="83">
        <v>24000</v>
      </c>
      <c r="AV75" s="83">
        <v>0</v>
      </c>
      <c r="AW75" s="83">
        <v>1046345000</v>
      </c>
      <c r="AX75" s="83">
        <v>135000</v>
      </c>
      <c r="AY75" s="83">
        <v>135000</v>
      </c>
      <c r="AZ75" s="83">
        <v>0</v>
      </c>
      <c r="BA75" s="83">
        <v>35000</v>
      </c>
      <c r="BB75" s="84" t="s">
        <v>780</v>
      </c>
    </row>
    <row r="76" spans="1:54" x14ac:dyDescent="0.25">
      <c r="A76" s="62" t="str">
        <f t="shared" si="1"/>
        <v>1101025</v>
      </c>
      <c r="B76" s="68">
        <f>INDEX('Bilag 3'!$B$10:$B$637,MATCH('Data - enkelt'!A76,'Bilag 3'!$G$10:$G$637,0))</f>
        <v>11010</v>
      </c>
      <c r="C76" s="68">
        <f>INDEX('Bilag 3'!$D$10:$D$637,MATCH('Data - enkelt'!A76,'Bilag 3'!$G$10:$G$637,0))</f>
        <v>25</v>
      </c>
      <c r="D76" s="63" t="str">
        <f t="array" ref="D76">INDEX('Bilag 3'!$E$10:$E$636,MATCH(F76&amp;"_"&amp;G76,'Bilag 3'!$A$10:$A$636&amp;"_"&amp;'Bilag 3'!$C$10:$C$636,0))&amp;" - "&amp;INDEX('Bilag 3'!$F$10:$F$636,MATCH(F76&amp;"_"&amp;G76,'Bilag 3'!$A$10:$A$636&amp;"_"&amp;'Bilag 3'!$C$10:$C$636,0))</f>
        <v>Sparinvest - Mellemlange Obligationer KL</v>
      </c>
      <c r="E76" s="82">
        <v>201612</v>
      </c>
      <c r="F76" s="82">
        <v>11010</v>
      </c>
      <c r="G76" s="82">
        <v>25</v>
      </c>
      <c r="H76" s="83">
        <v>126743000</v>
      </c>
      <c r="I76" s="83">
        <v>139000</v>
      </c>
      <c r="J76" s="83">
        <v>0</v>
      </c>
      <c r="K76" s="83">
        <v>72376000</v>
      </c>
      <c r="L76" s="83">
        <v>0</v>
      </c>
      <c r="M76" s="83">
        <v>0</v>
      </c>
      <c r="N76" s="83">
        <v>0</v>
      </c>
      <c r="O76" s="83">
        <v>-44000</v>
      </c>
      <c r="P76" s="83">
        <v>0</v>
      </c>
      <c r="Q76" s="83">
        <v>24000</v>
      </c>
      <c r="R76" s="83">
        <v>23171000</v>
      </c>
      <c r="S76" s="83">
        <v>0</v>
      </c>
      <c r="T76" s="83">
        <v>0</v>
      </c>
      <c r="U76" s="84" t="s">
        <v>854</v>
      </c>
      <c r="V76" s="83">
        <v>5919883000</v>
      </c>
      <c r="W76" s="83">
        <v>89210000</v>
      </c>
      <c r="X76" s="83">
        <v>89210000</v>
      </c>
      <c r="Y76" s="83">
        <v>0</v>
      </c>
      <c r="Z76" s="83">
        <v>5830673000</v>
      </c>
      <c r="AA76" s="83">
        <v>5775484000</v>
      </c>
      <c r="AB76" s="83">
        <v>55189000</v>
      </c>
      <c r="AC76" s="83">
        <v>0</v>
      </c>
      <c r="AD76" s="83">
        <v>0</v>
      </c>
      <c r="AE76" s="83">
        <v>0</v>
      </c>
      <c r="AF76" s="83">
        <v>0</v>
      </c>
      <c r="AG76" s="83">
        <v>0</v>
      </c>
      <c r="AH76" s="83">
        <v>0</v>
      </c>
      <c r="AI76" s="83">
        <v>0</v>
      </c>
      <c r="AJ76" s="83">
        <v>0</v>
      </c>
      <c r="AK76" s="83">
        <v>0</v>
      </c>
      <c r="AL76" s="83">
        <v>0</v>
      </c>
      <c r="AM76" s="83">
        <v>0</v>
      </c>
      <c r="AN76" s="83">
        <v>0</v>
      </c>
      <c r="AO76" s="83">
        <v>0</v>
      </c>
      <c r="AP76" s="83">
        <v>0</v>
      </c>
      <c r="AQ76" s="83">
        <v>0</v>
      </c>
      <c r="AR76" s="82">
        <v>2016</v>
      </c>
      <c r="AS76" s="83">
        <v>5919883000</v>
      </c>
      <c r="AT76" s="83">
        <v>53000</v>
      </c>
      <c r="AU76" s="83">
        <v>53000</v>
      </c>
      <c r="AV76" s="83">
        <v>0</v>
      </c>
      <c r="AW76" s="83">
        <v>5878885000</v>
      </c>
      <c r="AX76" s="83">
        <v>0</v>
      </c>
      <c r="AY76" s="83">
        <v>0</v>
      </c>
      <c r="AZ76" s="83">
        <v>0</v>
      </c>
      <c r="BA76" s="83">
        <v>40945000</v>
      </c>
      <c r="BB76" s="84" t="s">
        <v>780</v>
      </c>
    </row>
    <row r="77" spans="1:54" x14ac:dyDescent="0.25">
      <c r="A77" s="62" t="str">
        <f t="shared" si="1"/>
        <v>1101026</v>
      </c>
      <c r="B77" s="68">
        <f>INDEX('Bilag 3'!$B$10:$B$637,MATCH('Data - enkelt'!A77,'Bilag 3'!$G$10:$G$637,0))</f>
        <v>11010</v>
      </c>
      <c r="C77" s="68">
        <f>INDEX('Bilag 3'!$D$10:$D$637,MATCH('Data - enkelt'!A77,'Bilag 3'!$G$10:$G$637,0))</f>
        <v>26</v>
      </c>
      <c r="D77" s="63" t="str">
        <f t="array" ref="D77">INDEX('Bilag 3'!$E$10:$E$636,MATCH(F77&amp;"_"&amp;G77,'Bilag 3'!$A$10:$A$636&amp;"_"&amp;'Bilag 3'!$C$10:$C$636,0))&amp;" - "&amp;INDEX('Bilag 3'!$F$10:$F$636,MATCH(F77&amp;"_"&amp;G77,'Bilag 3'!$A$10:$A$636&amp;"_"&amp;'Bilag 3'!$C$10:$C$636,0))</f>
        <v>Sparinvest - Korte Obligationer KL</v>
      </c>
      <c r="E77" s="82">
        <v>201612</v>
      </c>
      <c r="F77" s="82">
        <v>11010</v>
      </c>
      <c r="G77" s="82">
        <v>26</v>
      </c>
      <c r="H77" s="83">
        <v>95312000</v>
      </c>
      <c r="I77" s="83">
        <v>176000</v>
      </c>
      <c r="J77" s="83">
        <v>0</v>
      </c>
      <c r="K77" s="83">
        <v>2827000</v>
      </c>
      <c r="L77" s="83">
        <v>0</v>
      </c>
      <c r="M77" s="83">
        <v>0</v>
      </c>
      <c r="N77" s="83">
        <v>0</v>
      </c>
      <c r="O77" s="83">
        <v>-17000</v>
      </c>
      <c r="P77" s="83">
        <v>0</v>
      </c>
      <c r="Q77" s="83">
        <v>40000</v>
      </c>
      <c r="R77" s="83">
        <v>14358000</v>
      </c>
      <c r="S77" s="83">
        <v>0</v>
      </c>
      <c r="T77" s="83">
        <v>0</v>
      </c>
      <c r="U77" s="84" t="s">
        <v>855</v>
      </c>
      <c r="V77" s="83">
        <v>5848708000</v>
      </c>
      <c r="W77" s="83">
        <v>68009000</v>
      </c>
      <c r="X77" s="83">
        <v>68009000</v>
      </c>
      <c r="Y77" s="83">
        <v>0</v>
      </c>
      <c r="Z77" s="83">
        <v>5780699000</v>
      </c>
      <c r="AA77" s="83">
        <v>5489408000</v>
      </c>
      <c r="AB77" s="83">
        <v>291291000</v>
      </c>
      <c r="AC77" s="83">
        <v>0</v>
      </c>
      <c r="AD77" s="83">
        <v>0</v>
      </c>
      <c r="AE77" s="83">
        <v>0</v>
      </c>
      <c r="AF77" s="83">
        <v>0</v>
      </c>
      <c r="AG77" s="83">
        <v>0</v>
      </c>
      <c r="AH77" s="83">
        <v>0</v>
      </c>
      <c r="AI77" s="83">
        <v>0</v>
      </c>
      <c r="AJ77" s="83">
        <v>0</v>
      </c>
      <c r="AK77" s="83">
        <v>0</v>
      </c>
      <c r="AL77" s="83">
        <v>0</v>
      </c>
      <c r="AM77" s="83">
        <v>0</v>
      </c>
      <c r="AN77" s="83">
        <v>0</v>
      </c>
      <c r="AO77" s="83">
        <v>0</v>
      </c>
      <c r="AP77" s="83">
        <v>0</v>
      </c>
      <c r="AQ77" s="83">
        <v>0</v>
      </c>
      <c r="AR77" s="82">
        <v>2016</v>
      </c>
      <c r="AS77" s="83">
        <v>5848708000</v>
      </c>
      <c r="AT77" s="83">
        <v>9000</v>
      </c>
      <c r="AU77" s="83">
        <v>9000</v>
      </c>
      <c r="AV77" s="83">
        <v>0</v>
      </c>
      <c r="AW77" s="83">
        <v>5823208000</v>
      </c>
      <c r="AX77" s="83">
        <v>0</v>
      </c>
      <c r="AY77" s="83">
        <v>0</v>
      </c>
      <c r="AZ77" s="83">
        <v>0</v>
      </c>
      <c r="BA77" s="83">
        <v>25491000</v>
      </c>
      <c r="BB77" s="84" t="s">
        <v>780</v>
      </c>
    </row>
    <row r="78" spans="1:54" x14ac:dyDescent="0.25">
      <c r="A78" s="62" t="str">
        <f t="shared" si="1"/>
        <v>1101027</v>
      </c>
      <c r="B78" s="68">
        <f>INDEX('Bilag 3'!$B$10:$B$637,MATCH('Data - enkelt'!A78,'Bilag 3'!$G$10:$G$637,0))</f>
        <v>11010</v>
      </c>
      <c r="C78" s="68">
        <f>INDEX('Bilag 3'!$D$10:$D$637,MATCH('Data - enkelt'!A78,'Bilag 3'!$G$10:$G$637,0))</f>
        <v>27</v>
      </c>
      <c r="D78" s="63" t="str">
        <f t="array" ref="D78">INDEX('Bilag 3'!$E$10:$E$636,MATCH(F78&amp;"_"&amp;G78,'Bilag 3'!$A$10:$A$636&amp;"_"&amp;'Bilag 3'!$C$10:$C$636,0))&amp;" - "&amp;INDEX('Bilag 3'!$F$10:$F$636,MATCH(F78&amp;"_"&amp;G78,'Bilag 3'!$A$10:$A$636&amp;"_"&amp;'Bilag 3'!$C$10:$C$636,0))</f>
        <v>Sparinvest - Lange Obligationer KL</v>
      </c>
      <c r="E78" s="82">
        <v>201612</v>
      </c>
      <c r="F78" s="82">
        <v>11010</v>
      </c>
      <c r="G78" s="82">
        <v>27</v>
      </c>
      <c r="H78" s="83">
        <v>74371000</v>
      </c>
      <c r="I78" s="83">
        <v>150000</v>
      </c>
      <c r="J78" s="83">
        <v>0</v>
      </c>
      <c r="K78" s="83">
        <v>107146000</v>
      </c>
      <c r="L78" s="83">
        <v>0</v>
      </c>
      <c r="M78" s="83">
        <v>0</v>
      </c>
      <c r="N78" s="83">
        <v>0</v>
      </c>
      <c r="O78" s="83">
        <v>-34000</v>
      </c>
      <c r="P78" s="83">
        <v>0</v>
      </c>
      <c r="Q78" s="83">
        <v>8000</v>
      </c>
      <c r="R78" s="83">
        <v>15514000</v>
      </c>
      <c r="S78" s="83">
        <v>0</v>
      </c>
      <c r="T78" s="83">
        <v>0</v>
      </c>
      <c r="U78" s="84" t="s">
        <v>856</v>
      </c>
      <c r="V78" s="83">
        <v>2598361000</v>
      </c>
      <c r="W78" s="83">
        <v>7917000</v>
      </c>
      <c r="X78" s="83">
        <v>7917000</v>
      </c>
      <c r="Y78" s="83">
        <v>0</v>
      </c>
      <c r="Z78" s="83">
        <v>2590444000</v>
      </c>
      <c r="AA78" s="83">
        <v>2543033000</v>
      </c>
      <c r="AB78" s="83">
        <v>47411000</v>
      </c>
      <c r="AC78" s="83">
        <v>0</v>
      </c>
      <c r="AD78" s="83">
        <v>0</v>
      </c>
      <c r="AE78" s="83">
        <v>0</v>
      </c>
      <c r="AF78" s="83">
        <v>0</v>
      </c>
      <c r="AG78" s="83">
        <v>0</v>
      </c>
      <c r="AH78" s="83">
        <v>0</v>
      </c>
      <c r="AI78" s="83">
        <v>0</v>
      </c>
      <c r="AJ78" s="83">
        <v>0</v>
      </c>
      <c r="AK78" s="83">
        <v>0</v>
      </c>
      <c r="AL78" s="83">
        <v>0</v>
      </c>
      <c r="AM78" s="83">
        <v>0</v>
      </c>
      <c r="AN78" s="83">
        <v>0</v>
      </c>
      <c r="AO78" s="83">
        <v>0</v>
      </c>
      <c r="AP78" s="83">
        <v>0</v>
      </c>
      <c r="AQ78" s="83">
        <v>0</v>
      </c>
      <c r="AR78" s="82">
        <v>2016</v>
      </c>
      <c r="AS78" s="83">
        <v>2598361000</v>
      </c>
      <c r="AT78" s="83">
        <v>64000</v>
      </c>
      <c r="AU78" s="83">
        <v>64000</v>
      </c>
      <c r="AV78" s="83">
        <v>0</v>
      </c>
      <c r="AW78" s="83">
        <v>2589649000</v>
      </c>
      <c r="AX78" s="83">
        <v>0</v>
      </c>
      <c r="AY78" s="83">
        <v>0</v>
      </c>
      <c r="AZ78" s="83">
        <v>0</v>
      </c>
      <c r="BA78" s="83">
        <v>8648000</v>
      </c>
      <c r="BB78" s="84" t="s">
        <v>780</v>
      </c>
    </row>
    <row r="79" spans="1:54" x14ac:dyDescent="0.25">
      <c r="A79" s="62" t="str">
        <f t="shared" si="1"/>
        <v>1101030</v>
      </c>
      <c r="B79" s="68">
        <f>INDEX('Bilag 3'!$B$10:$B$637,MATCH('Data - enkelt'!A79,'Bilag 3'!$G$10:$G$637,0))</f>
        <v>11010</v>
      </c>
      <c r="C79" s="68">
        <f>INDEX('Bilag 3'!$D$10:$D$637,MATCH('Data - enkelt'!A79,'Bilag 3'!$G$10:$G$637,0))</f>
        <v>30</v>
      </c>
      <c r="D79" s="63" t="str">
        <f t="array" ref="D79">INDEX('Bilag 3'!$E$10:$E$636,MATCH(F79&amp;"_"&amp;G79,'Bilag 3'!$A$10:$A$636&amp;"_"&amp;'Bilag 3'!$C$10:$C$636,0))&amp;" - "&amp;INDEX('Bilag 3'!$F$10:$F$636,MATCH(F79&amp;"_"&amp;G79,'Bilag 3'!$A$10:$A$636&amp;"_"&amp;'Bilag 3'!$C$10:$C$636,0))</f>
        <v>Sparinvest - Nye Obligationsmarkeder KL</v>
      </c>
      <c r="E79" s="82">
        <v>201612</v>
      </c>
      <c r="F79" s="82">
        <v>11010</v>
      </c>
      <c r="G79" s="82">
        <v>30</v>
      </c>
      <c r="H79" s="83">
        <v>57987000</v>
      </c>
      <c r="I79" s="83">
        <v>57000</v>
      </c>
      <c r="J79" s="83">
        <v>0</v>
      </c>
      <c r="K79" s="83">
        <v>49098000</v>
      </c>
      <c r="L79" s="83">
        <v>0</v>
      </c>
      <c r="M79" s="83">
        <v>0</v>
      </c>
      <c r="N79" s="83">
        <v>-78223000</v>
      </c>
      <c r="O79" s="83">
        <v>2863000</v>
      </c>
      <c r="P79" s="83">
        <v>70000</v>
      </c>
      <c r="Q79" s="83">
        <v>656000</v>
      </c>
      <c r="R79" s="83">
        <v>12719000</v>
      </c>
      <c r="S79" s="83">
        <v>0</v>
      </c>
      <c r="T79" s="83">
        <v>0</v>
      </c>
      <c r="U79" s="84" t="s">
        <v>857</v>
      </c>
      <c r="V79" s="83">
        <v>1503562000</v>
      </c>
      <c r="W79" s="83">
        <v>43543000</v>
      </c>
      <c r="X79" s="83">
        <v>43543000</v>
      </c>
      <c r="Y79" s="83">
        <v>0</v>
      </c>
      <c r="Z79" s="83">
        <v>1445341000</v>
      </c>
      <c r="AA79" s="83">
        <v>0</v>
      </c>
      <c r="AB79" s="83">
        <v>1445341000</v>
      </c>
      <c r="AC79" s="83">
        <v>0</v>
      </c>
      <c r="AD79" s="83">
        <v>0</v>
      </c>
      <c r="AE79" s="83">
        <v>0</v>
      </c>
      <c r="AF79" s="83">
        <v>0</v>
      </c>
      <c r="AG79" s="83">
        <v>0</v>
      </c>
      <c r="AH79" s="83">
        <v>0</v>
      </c>
      <c r="AI79" s="83">
        <v>0</v>
      </c>
      <c r="AJ79" s="83">
        <v>0</v>
      </c>
      <c r="AK79" s="83">
        <v>0</v>
      </c>
      <c r="AL79" s="83">
        <v>0</v>
      </c>
      <c r="AM79" s="83">
        <v>14265000</v>
      </c>
      <c r="AN79" s="83">
        <v>0</v>
      </c>
      <c r="AO79" s="83">
        <v>14265000</v>
      </c>
      <c r="AP79" s="83">
        <v>0</v>
      </c>
      <c r="AQ79" s="83">
        <v>413000</v>
      </c>
      <c r="AR79" s="82">
        <v>2016</v>
      </c>
      <c r="AS79" s="83">
        <v>1503562000</v>
      </c>
      <c r="AT79" s="83">
        <v>206000</v>
      </c>
      <c r="AU79" s="83">
        <v>206000</v>
      </c>
      <c r="AV79" s="83">
        <v>0</v>
      </c>
      <c r="AW79" s="83">
        <v>1503356000</v>
      </c>
      <c r="AX79" s="83">
        <v>0</v>
      </c>
      <c r="AY79" s="83">
        <v>0</v>
      </c>
      <c r="AZ79" s="83">
        <v>0</v>
      </c>
      <c r="BA79" s="83">
        <v>0</v>
      </c>
      <c r="BB79" s="84" t="s">
        <v>780</v>
      </c>
    </row>
    <row r="80" spans="1:54" x14ac:dyDescent="0.25">
      <c r="A80" s="62" t="str">
        <f t="shared" si="1"/>
        <v>1101031</v>
      </c>
      <c r="B80" s="68">
        <f>INDEX('Bilag 3'!$B$10:$B$637,MATCH('Data - enkelt'!A80,'Bilag 3'!$G$10:$G$637,0))</f>
        <v>11010</v>
      </c>
      <c r="C80" s="68">
        <f>INDEX('Bilag 3'!$D$10:$D$637,MATCH('Data - enkelt'!A80,'Bilag 3'!$G$10:$G$637,0))</f>
        <v>31</v>
      </c>
      <c r="D80" s="63" t="str">
        <f t="array" ref="D80">INDEX('Bilag 3'!$E$10:$E$636,MATCH(F80&amp;"_"&amp;G80,'Bilag 3'!$A$10:$A$636&amp;"_"&amp;'Bilag 3'!$C$10:$C$636,0))&amp;" - "&amp;INDEX('Bilag 3'!$F$10:$F$636,MATCH(F80&amp;"_"&amp;G80,'Bilag 3'!$A$10:$A$636&amp;"_"&amp;'Bilag 3'!$C$10:$C$636,0))</f>
        <v>Sparinvest - Bolig</v>
      </c>
      <c r="E80" s="82">
        <v>201612</v>
      </c>
      <c r="F80" s="82">
        <v>11010</v>
      </c>
      <c r="G80" s="82">
        <v>31</v>
      </c>
      <c r="H80" s="83">
        <v>3245000</v>
      </c>
      <c r="I80" s="83">
        <v>7000</v>
      </c>
      <c r="J80" s="83">
        <v>0</v>
      </c>
      <c r="K80" s="83">
        <v>2103000</v>
      </c>
      <c r="L80" s="83">
        <v>0</v>
      </c>
      <c r="M80" s="83">
        <v>0</v>
      </c>
      <c r="N80" s="83">
        <v>0</v>
      </c>
      <c r="O80" s="83">
        <v>0</v>
      </c>
      <c r="P80" s="83">
        <v>0</v>
      </c>
      <c r="Q80" s="83">
        <v>3000</v>
      </c>
      <c r="R80" s="83">
        <v>429000</v>
      </c>
      <c r="S80" s="83">
        <v>0</v>
      </c>
      <c r="T80" s="83">
        <v>0</v>
      </c>
      <c r="U80" s="84" t="s">
        <v>858</v>
      </c>
      <c r="V80" s="83">
        <v>173710000</v>
      </c>
      <c r="W80" s="83">
        <v>885000</v>
      </c>
      <c r="X80" s="83">
        <v>885000</v>
      </c>
      <c r="Y80" s="83">
        <v>0</v>
      </c>
      <c r="Z80" s="83">
        <v>172825000</v>
      </c>
      <c r="AA80" s="83">
        <v>166804000</v>
      </c>
      <c r="AB80" s="83">
        <v>6021000</v>
      </c>
      <c r="AC80" s="83">
        <v>0</v>
      </c>
      <c r="AD80" s="83">
        <v>0</v>
      </c>
      <c r="AE80" s="83">
        <v>0</v>
      </c>
      <c r="AF80" s="83">
        <v>0</v>
      </c>
      <c r="AG80" s="83">
        <v>0</v>
      </c>
      <c r="AH80" s="83">
        <v>0</v>
      </c>
      <c r="AI80" s="83">
        <v>0</v>
      </c>
      <c r="AJ80" s="83">
        <v>0</v>
      </c>
      <c r="AK80" s="83">
        <v>0</v>
      </c>
      <c r="AL80" s="83">
        <v>0</v>
      </c>
      <c r="AM80" s="83">
        <v>0</v>
      </c>
      <c r="AN80" s="83">
        <v>0</v>
      </c>
      <c r="AO80" s="83">
        <v>0</v>
      </c>
      <c r="AP80" s="83">
        <v>0</v>
      </c>
      <c r="AQ80" s="83">
        <v>0</v>
      </c>
      <c r="AR80" s="82">
        <v>2016</v>
      </c>
      <c r="AS80" s="83">
        <v>173710000</v>
      </c>
      <c r="AT80" s="83">
        <v>4000</v>
      </c>
      <c r="AU80" s="83">
        <v>4000</v>
      </c>
      <c r="AV80" s="83">
        <v>0</v>
      </c>
      <c r="AW80" s="83">
        <v>173706000</v>
      </c>
      <c r="AX80" s="83">
        <v>0</v>
      </c>
      <c r="AY80" s="83">
        <v>0</v>
      </c>
      <c r="AZ80" s="83">
        <v>0</v>
      </c>
      <c r="BA80" s="83">
        <v>0</v>
      </c>
      <c r="BB80" s="84" t="s">
        <v>780</v>
      </c>
    </row>
    <row r="81" spans="1:54" x14ac:dyDescent="0.25">
      <c r="A81" s="62" t="str">
        <f t="shared" si="1"/>
        <v>1101032</v>
      </c>
      <c r="B81" s="68">
        <f>INDEX('Bilag 3'!$B$10:$B$637,MATCH('Data - enkelt'!A81,'Bilag 3'!$G$10:$G$637,0))</f>
        <v>11010</v>
      </c>
      <c r="C81" s="68">
        <f>INDEX('Bilag 3'!$D$10:$D$637,MATCH('Data - enkelt'!A81,'Bilag 3'!$G$10:$G$637,0))</f>
        <v>32</v>
      </c>
      <c r="D81" s="63" t="str">
        <f t="array" ref="D81">INDEX('Bilag 3'!$E$10:$E$636,MATCH(F81&amp;"_"&amp;G81,'Bilag 3'!$A$10:$A$636&amp;"_"&amp;'Bilag 3'!$C$10:$C$636,0))&amp;" - "&amp;INDEX('Bilag 3'!$F$10:$F$636,MATCH(F81&amp;"_"&amp;G81,'Bilag 3'!$A$10:$A$636&amp;"_"&amp;'Bilag 3'!$C$10:$C$636,0))</f>
        <v>Sparinvest - Indeksobligationer KL</v>
      </c>
      <c r="E81" s="82">
        <v>201612</v>
      </c>
      <c r="F81" s="82">
        <v>11010</v>
      </c>
      <c r="G81" s="82">
        <v>32</v>
      </c>
      <c r="H81" s="83">
        <v>4072000</v>
      </c>
      <c r="I81" s="83">
        <v>25000</v>
      </c>
      <c r="J81" s="83">
        <v>0</v>
      </c>
      <c r="K81" s="83">
        <v>18678000</v>
      </c>
      <c r="L81" s="83">
        <v>0</v>
      </c>
      <c r="M81" s="83">
        <v>0</v>
      </c>
      <c r="N81" s="83">
        <v>20131000</v>
      </c>
      <c r="O81" s="83">
        <v>1298000</v>
      </c>
      <c r="P81" s="83">
        <v>0</v>
      </c>
      <c r="Q81" s="83">
        <v>1000</v>
      </c>
      <c r="R81" s="83">
        <v>1881000</v>
      </c>
      <c r="S81" s="83">
        <v>0</v>
      </c>
      <c r="T81" s="83">
        <v>1000</v>
      </c>
      <c r="U81" s="84" t="s">
        <v>859</v>
      </c>
      <c r="V81" s="83">
        <v>83226000</v>
      </c>
      <c r="W81" s="83">
        <v>530000</v>
      </c>
      <c r="X81" s="83">
        <v>530000</v>
      </c>
      <c r="Y81" s="83">
        <v>0</v>
      </c>
      <c r="Z81" s="83">
        <v>81936000</v>
      </c>
      <c r="AA81" s="83">
        <v>0</v>
      </c>
      <c r="AB81" s="83">
        <v>81936000</v>
      </c>
      <c r="AC81" s="83">
        <v>0</v>
      </c>
      <c r="AD81" s="83">
        <v>0</v>
      </c>
      <c r="AE81" s="83">
        <v>0</v>
      </c>
      <c r="AF81" s="83">
        <v>0</v>
      </c>
      <c r="AG81" s="83">
        <v>0</v>
      </c>
      <c r="AH81" s="83">
        <v>0</v>
      </c>
      <c r="AI81" s="83">
        <v>0</v>
      </c>
      <c r="AJ81" s="83">
        <v>0</v>
      </c>
      <c r="AK81" s="83">
        <v>0</v>
      </c>
      <c r="AL81" s="83">
        <v>0</v>
      </c>
      <c r="AM81" s="83">
        <v>715000</v>
      </c>
      <c r="AN81" s="83">
        <v>0</v>
      </c>
      <c r="AO81" s="83">
        <v>715000</v>
      </c>
      <c r="AP81" s="83">
        <v>0</v>
      </c>
      <c r="AQ81" s="83">
        <v>45000</v>
      </c>
      <c r="AR81" s="82">
        <v>2016</v>
      </c>
      <c r="AS81" s="83">
        <v>83226000</v>
      </c>
      <c r="AT81" s="83">
        <v>0</v>
      </c>
      <c r="AU81" s="83">
        <v>0</v>
      </c>
      <c r="AV81" s="83">
        <v>0</v>
      </c>
      <c r="AW81" s="83">
        <v>83224000</v>
      </c>
      <c r="AX81" s="83">
        <v>2000</v>
      </c>
      <c r="AY81" s="83">
        <v>2000</v>
      </c>
      <c r="AZ81" s="83">
        <v>0</v>
      </c>
      <c r="BA81" s="83">
        <v>0</v>
      </c>
      <c r="BB81" s="84" t="s">
        <v>780</v>
      </c>
    </row>
    <row r="82" spans="1:54" x14ac:dyDescent="0.25">
      <c r="A82" s="62" t="str">
        <f t="shared" si="1"/>
        <v>1101034</v>
      </c>
      <c r="B82" s="68">
        <f>INDEX('Bilag 3'!$B$10:$B$637,MATCH('Data - enkelt'!A82,'Bilag 3'!$G$10:$G$637,0))</f>
        <v>11010</v>
      </c>
      <c r="C82" s="68">
        <f>INDEX('Bilag 3'!$D$10:$D$637,MATCH('Data - enkelt'!A82,'Bilag 3'!$G$10:$G$637,0))</f>
        <v>34</v>
      </c>
      <c r="D82" s="63" t="str">
        <f t="array" ref="D82">INDEX('Bilag 3'!$E$10:$E$636,MATCH(F82&amp;"_"&amp;G82,'Bilag 3'!$A$10:$A$636&amp;"_"&amp;'Bilag 3'!$C$10:$C$636,0))&amp;" - "&amp;INDEX('Bilag 3'!$F$10:$F$636,MATCH(F82&amp;"_"&amp;G82,'Bilag 3'!$A$10:$A$636&amp;"_"&amp;'Bilag 3'!$C$10:$C$636,0))</f>
        <v>Sparinvest - Danske Aktier KL</v>
      </c>
      <c r="E82" s="82">
        <v>201612</v>
      </c>
      <c r="F82" s="82">
        <v>11010</v>
      </c>
      <c r="G82" s="82">
        <v>34</v>
      </c>
      <c r="H82" s="83">
        <v>92000</v>
      </c>
      <c r="I82" s="83">
        <v>13000</v>
      </c>
      <c r="J82" s="83">
        <v>11862000</v>
      </c>
      <c r="K82" s="83">
        <v>0</v>
      </c>
      <c r="L82" s="83">
        <v>20101000</v>
      </c>
      <c r="M82" s="83">
        <v>0</v>
      </c>
      <c r="N82" s="83">
        <v>0</v>
      </c>
      <c r="O82" s="83">
        <v>-1000</v>
      </c>
      <c r="P82" s="83">
        <v>434000</v>
      </c>
      <c r="Q82" s="83">
        <v>429000</v>
      </c>
      <c r="R82" s="83">
        <v>6239000</v>
      </c>
      <c r="S82" s="83">
        <v>0</v>
      </c>
      <c r="T82" s="83">
        <v>251000</v>
      </c>
      <c r="U82" s="84" t="s">
        <v>860</v>
      </c>
      <c r="V82" s="83">
        <v>441805000</v>
      </c>
      <c r="W82" s="83">
        <v>4031000</v>
      </c>
      <c r="X82" s="83">
        <v>4031000</v>
      </c>
      <c r="Y82" s="83">
        <v>0</v>
      </c>
      <c r="Z82" s="83">
        <v>0</v>
      </c>
      <c r="AA82" s="83">
        <v>0</v>
      </c>
      <c r="AB82" s="83">
        <v>0</v>
      </c>
      <c r="AC82" s="83">
        <v>0</v>
      </c>
      <c r="AD82" s="83">
        <v>436294000</v>
      </c>
      <c r="AE82" s="83">
        <v>431488000</v>
      </c>
      <c r="AF82" s="83">
        <v>3581000</v>
      </c>
      <c r="AG82" s="83">
        <v>0</v>
      </c>
      <c r="AH82" s="83">
        <v>1225000</v>
      </c>
      <c r="AI82" s="83">
        <v>0</v>
      </c>
      <c r="AJ82" s="83">
        <v>0</v>
      </c>
      <c r="AK82" s="83">
        <v>0</v>
      </c>
      <c r="AL82" s="83">
        <v>0</v>
      </c>
      <c r="AM82" s="83">
        <v>0</v>
      </c>
      <c r="AN82" s="83">
        <v>0</v>
      </c>
      <c r="AO82" s="83">
        <v>0</v>
      </c>
      <c r="AP82" s="83">
        <v>0</v>
      </c>
      <c r="AQ82" s="83">
        <v>1480000</v>
      </c>
      <c r="AR82" s="82">
        <v>2016</v>
      </c>
      <c r="AS82" s="83">
        <v>441805000</v>
      </c>
      <c r="AT82" s="83">
        <v>963000</v>
      </c>
      <c r="AU82" s="83">
        <v>963000</v>
      </c>
      <c r="AV82" s="83">
        <v>0</v>
      </c>
      <c r="AW82" s="83">
        <v>439038000</v>
      </c>
      <c r="AX82" s="83">
        <v>0</v>
      </c>
      <c r="AY82" s="83">
        <v>0</v>
      </c>
      <c r="AZ82" s="83">
        <v>0</v>
      </c>
      <c r="BA82" s="83">
        <v>1804000</v>
      </c>
      <c r="BB82" s="84" t="s">
        <v>780</v>
      </c>
    </row>
    <row r="83" spans="1:54" x14ac:dyDescent="0.25">
      <c r="A83" s="62" t="str">
        <f t="shared" si="1"/>
        <v>1101035</v>
      </c>
      <c r="B83" s="68">
        <f>INDEX('Bilag 3'!$B$10:$B$637,MATCH('Data - enkelt'!A83,'Bilag 3'!$G$10:$G$637,0))</f>
        <v>11010</v>
      </c>
      <c r="C83" s="68">
        <f>INDEX('Bilag 3'!$D$10:$D$637,MATCH('Data - enkelt'!A83,'Bilag 3'!$G$10:$G$637,0))</f>
        <v>35</v>
      </c>
      <c r="D83" s="63" t="str">
        <f t="array" ref="D83">INDEX('Bilag 3'!$E$10:$E$636,MATCH(F83&amp;"_"&amp;G83,'Bilag 3'!$A$10:$A$636&amp;"_"&amp;'Bilag 3'!$C$10:$C$636,0))&amp;" - "&amp;INDEX('Bilag 3'!$F$10:$F$636,MATCH(F83&amp;"_"&amp;G83,'Bilag 3'!$A$10:$A$636&amp;"_"&amp;'Bilag 3'!$C$10:$C$636,0))</f>
        <v>Sparinvest - Value Europa KL</v>
      </c>
      <c r="E83" s="82">
        <v>201612</v>
      </c>
      <c r="F83" s="82">
        <v>11010</v>
      </c>
      <c r="G83" s="82">
        <v>35</v>
      </c>
      <c r="H83" s="83">
        <v>9000</v>
      </c>
      <c r="I83" s="83">
        <v>15000</v>
      </c>
      <c r="J83" s="83">
        <v>18766000</v>
      </c>
      <c r="K83" s="83">
        <v>0</v>
      </c>
      <c r="L83" s="83">
        <v>62027000</v>
      </c>
      <c r="M83" s="83">
        <v>0</v>
      </c>
      <c r="N83" s="83">
        <v>0</v>
      </c>
      <c r="O83" s="83">
        <v>-1397000</v>
      </c>
      <c r="P83" s="83">
        <v>232000</v>
      </c>
      <c r="Q83" s="83">
        <v>457000</v>
      </c>
      <c r="R83" s="83">
        <v>11628000</v>
      </c>
      <c r="S83" s="83">
        <v>0</v>
      </c>
      <c r="T83" s="83">
        <v>197000</v>
      </c>
      <c r="U83" s="84" t="s">
        <v>861</v>
      </c>
      <c r="V83" s="83">
        <v>694721000</v>
      </c>
      <c r="W83" s="83">
        <v>6318000</v>
      </c>
      <c r="X83" s="83">
        <v>6318000</v>
      </c>
      <c r="Y83" s="83">
        <v>0</v>
      </c>
      <c r="Z83" s="83">
        <v>0</v>
      </c>
      <c r="AA83" s="83">
        <v>0</v>
      </c>
      <c r="AB83" s="83">
        <v>0</v>
      </c>
      <c r="AC83" s="83">
        <v>0</v>
      </c>
      <c r="AD83" s="83">
        <v>674484000</v>
      </c>
      <c r="AE83" s="83">
        <v>39423000</v>
      </c>
      <c r="AF83" s="83">
        <v>633168000</v>
      </c>
      <c r="AG83" s="83">
        <v>0</v>
      </c>
      <c r="AH83" s="83">
        <v>1893000</v>
      </c>
      <c r="AI83" s="83">
        <v>0</v>
      </c>
      <c r="AJ83" s="83">
        <v>0</v>
      </c>
      <c r="AK83" s="83">
        <v>0</v>
      </c>
      <c r="AL83" s="83">
        <v>0</v>
      </c>
      <c r="AM83" s="83">
        <v>0</v>
      </c>
      <c r="AN83" s="83">
        <v>0</v>
      </c>
      <c r="AO83" s="83">
        <v>0</v>
      </c>
      <c r="AP83" s="83">
        <v>0</v>
      </c>
      <c r="AQ83" s="83">
        <v>13919000</v>
      </c>
      <c r="AR83" s="82">
        <v>2016</v>
      </c>
      <c r="AS83" s="83">
        <v>694721000</v>
      </c>
      <c r="AT83" s="83">
        <v>12000</v>
      </c>
      <c r="AU83" s="83">
        <v>12000</v>
      </c>
      <c r="AV83" s="83">
        <v>0</v>
      </c>
      <c r="AW83" s="83">
        <v>691181000</v>
      </c>
      <c r="AX83" s="83">
        <v>0</v>
      </c>
      <c r="AY83" s="83">
        <v>0</v>
      </c>
      <c r="AZ83" s="83">
        <v>0</v>
      </c>
      <c r="BA83" s="83">
        <v>3528000</v>
      </c>
      <c r="BB83" s="84" t="s">
        <v>780</v>
      </c>
    </row>
    <row r="84" spans="1:54" x14ac:dyDescent="0.25">
      <c r="A84" s="62" t="str">
        <f t="shared" si="1"/>
        <v>1101036</v>
      </c>
      <c r="B84" s="68">
        <f>INDEX('Bilag 3'!$B$10:$B$637,MATCH('Data - enkelt'!A84,'Bilag 3'!$G$10:$G$637,0))</f>
        <v>11010</v>
      </c>
      <c r="C84" s="68">
        <f>INDEX('Bilag 3'!$D$10:$D$637,MATCH('Data - enkelt'!A84,'Bilag 3'!$G$10:$G$637,0))</f>
        <v>36</v>
      </c>
      <c r="D84" s="63" t="str">
        <f t="array" ref="D84">INDEX('Bilag 3'!$E$10:$E$636,MATCH(F84&amp;"_"&amp;G84,'Bilag 3'!$A$10:$A$636&amp;"_"&amp;'Bilag 3'!$C$10:$C$636,0))&amp;" - "&amp;INDEX('Bilag 3'!$F$10:$F$636,MATCH(F84&amp;"_"&amp;G84,'Bilag 3'!$A$10:$A$636&amp;"_"&amp;'Bilag 3'!$C$10:$C$636,0))</f>
        <v>Sparinvest - Value Emerging Markets KL</v>
      </c>
      <c r="E84" s="82">
        <v>201612</v>
      </c>
      <c r="F84" s="82">
        <v>11010</v>
      </c>
      <c r="G84" s="82">
        <v>36</v>
      </c>
      <c r="H84" s="83">
        <v>7000</v>
      </c>
      <c r="I84" s="83">
        <v>7000</v>
      </c>
      <c r="J84" s="83">
        <v>8097000</v>
      </c>
      <c r="K84" s="83">
        <v>0</v>
      </c>
      <c r="L84" s="83">
        <v>55517000</v>
      </c>
      <c r="M84" s="83">
        <v>0</v>
      </c>
      <c r="N84" s="83">
        <v>0</v>
      </c>
      <c r="O84" s="83">
        <v>264000</v>
      </c>
      <c r="P84" s="83">
        <v>15000</v>
      </c>
      <c r="Q84" s="83">
        <v>62000</v>
      </c>
      <c r="R84" s="83">
        <v>5114000</v>
      </c>
      <c r="S84" s="83">
        <v>0</v>
      </c>
      <c r="T84" s="83">
        <v>659000</v>
      </c>
      <c r="U84" s="84" t="s">
        <v>862</v>
      </c>
      <c r="V84" s="83">
        <v>318727000</v>
      </c>
      <c r="W84" s="83">
        <v>10297000</v>
      </c>
      <c r="X84" s="83">
        <v>10297000</v>
      </c>
      <c r="Y84" s="83">
        <v>0</v>
      </c>
      <c r="Z84" s="83">
        <v>0</v>
      </c>
      <c r="AA84" s="83">
        <v>0</v>
      </c>
      <c r="AB84" s="83">
        <v>0</v>
      </c>
      <c r="AC84" s="83">
        <v>0</v>
      </c>
      <c r="AD84" s="83">
        <v>308291000</v>
      </c>
      <c r="AE84" s="83">
        <v>0</v>
      </c>
      <c r="AF84" s="83">
        <v>308291000</v>
      </c>
      <c r="AG84" s="83">
        <v>0</v>
      </c>
      <c r="AH84" s="83">
        <v>0</v>
      </c>
      <c r="AI84" s="83">
        <v>0</v>
      </c>
      <c r="AJ84" s="83">
        <v>0</v>
      </c>
      <c r="AK84" s="83">
        <v>0</v>
      </c>
      <c r="AL84" s="83">
        <v>0</v>
      </c>
      <c r="AM84" s="83">
        <v>0</v>
      </c>
      <c r="AN84" s="83">
        <v>0</v>
      </c>
      <c r="AO84" s="83">
        <v>0</v>
      </c>
      <c r="AP84" s="83">
        <v>0</v>
      </c>
      <c r="AQ84" s="83">
        <v>139000</v>
      </c>
      <c r="AR84" s="82">
        <v>2016</v>
      </c>
      <c r="AS84" s="83">
        <v>318727000</v>
      </c>
      <c r="AT84" s="83">
        <v>0</v>
      </c>
      <c r="AU84" s="83">
        <v>0</v>
      </c>
      <c r="AV84" s="83">
        <v>0</v>
      </c>
      <c r="AW84" s="83">
        <v>318726000</v>
      </c>
      <c r="AX84" s="83">
        <v>0</v>
      </c>
      <c r="AY84" s="83">
        <v>0</v>
      </c>
      <c r="AZ84" s="83">
        <v>0</v>
      </c>
      <c r="BA84" s="83">
        <v>1000</v>
      </c>
      <c r="BB84" s="84" t="s">
        <v>780</v>
      </c>
    </row>
    <row r="85" spans="1:54" x14ac:dyDescent="0.25">
      <c r="A85" s="62" t="str">
        <f t="shared" si="1"/>
        <v>1101039</v>
      </c>
      <c r="B85" s="68">
        <f>INDEX('Bilag 3'!$B$10:$B$637,MATCH('Data - enkelt'!A85,'Bilag 3'!$G$10:$G$637,0))</f>
        <v>11010</v>
      </c>
      <c r="C85" s="68">
        <f>INDEX('Bilag 3'!$D$10:$D$637,MATCH('Data - enkelt'!A85,'Bilag 3'!$G$10:$G$637,0))</f>
        <v>39</v>
      </c>
      <c r="D85" s="63" t="str">
        <f t="array" ref="D85">INDEX('Bilag 3'!$E$10:$E$636,MATCH(F85&amp;"_"&amp;G85,'Bilag 3'!$A$10:$A$636&amp;"_"&amp;'Bilag 3'!$C$10:$C$636,0))&amp;" - "&amp;INDEX('Bilag 3'!$F$10:$F$636,MATCH(F85&amp;"_"&amp;G85,'Bilag 3'!$A$10:$A$636&amp;"_"&amp;'Bilag 3'!$C$10:$C$636,0))</f>
        <v>Sparinvest - Momentum Aktier KL</v>
      </c>
      <c r="E85" s="82">
        <v>201612</v>
      </c>
      <c r="F85" s="82">
        <v>11010</v>
      </c>
      <c r="G85" s="82">
        <v>39</v>
      </c>
      <c r="H85" s="83">
        <v>10000</v>
      </c>
      <c r="I85" s="83">
        <v>36000</v>
      </c>
      <c r="J85" s="83">
        <v>14239000</v>
      </c>
      <c r="K85" s="83">
        <v>0</v>
      </c>
      <c r="L85" s="83">
        <v>54800000</v>
      </c>
      <c r="M85" s="83">
        <v>0</v>
      </c>
      <c r="N85" s="83">
        <v>0</v>
      </c>
      <c r="O85" s="83">
        <v>648000</v>
      </c>
      <c r="P85" s="83">
        <v>60000</v>
      </c>
      <c r="Q85" s="83">
        <v>1654000</v>
      </c>
      <c r="R85" s="83">
        <v>12950000</v>
      </c>
      <c r="S85" s="83">
        <v>0</v>
      </c>
      <c r="T85" s="83">
        <v>245000</v>
      </c>
      <c r="U85" s="84" t="s">
        <v>863</v>
      </c>
      <c r="V85" s="83">
        <v>815606000</v>
      </c>
      <c r="W85" s="83">
        <v>9617000</v>
      </c>
      <c r="X85" s="83">
        <v>9617000</v>
      </c>
      <c r="Y85" s="83">
        <v>0</v>
      </c>
      <c r="Z85" s="83">
        <v>0</v>
      </c>
      <c r="AA85" s="83">
        <v>0</v>
      </c>
      <c r="AB85" s="83">
        <v>0</v>
      </c>
      <c r="AC85" s="83">
        <v>0</v>
      </c>
      <c r="AD85" s="83">
        <v>790174000</v>
      </c>
      <c r="AE85" s="83">
        <v>9376000</v>
      </c>
      <c r="AF85" s="83">
        <v>778688000</v>
      </c>
      <c r="AG85" s="83">
        <v>0</v>
      </c>
      <c r="AH85" s="83">
        <v>2110000</v>
      </c>
      <c r="AI85" s="83">
        <v>0</v>
      </c>
      <c r="AJ85" s="83">
        <v>0</v>
      </c>
      <c r="AK85" s="83">
        <v>0</v>
      </c>
      <c r="AL85" s="83">
        <v>0</v>
      </c>
      <c r="AM85" s="83">
        <v>0</v>
      </c>
      <c r="AN85" s="83">
        <v>0</v>
      </c>
      <c r="AO85" s="83">
        <v>0</v>
      </c>
      <c r="AP85" s="83">
        <v>0</v>
      </c>
      <c r="AQ85" s="83">
        <v>15815000</v>
      </c>
      <c r="AR85" s="82">
        <v>2016</v>
      </c>
      <c r="AS85" s="83">
        <v>815606000</v>
      </c>
      <c r="AT85" s="83">
        <v>36000</v>
      </c>
      <c r="AU85" s="83">
        <v>36000</v>
      </c>
      <c r="AV85" s="83">
        <v>0</v>
      </c>
      <c r="AW85" s="83">
        <v>797438000</v>
      </c>
      <c r="AX85" s="83">
        <v>0</v>
      </c>
      <c r="AY85" s="83">
        <v>0</v>
      </c>
      <c r="AZ85" s="83">
        <v>0</v>
      </c>
      <c r="BA85" s="83">
        <v>18132000</v>
      </c>
      <c r="BB85" s="84" t="s">
        <v>780</v>
      </c>
    </row>
    <row r="86" spans="1:54" x14ac:dyDescent="0.25">
      <c r="A86" s="62" t="str">
        <f t="shared" si="1"/>
        <v>1101040</v>
      </c>
      <c r="B86" s="68">
        <f>INDEX('Bilag 3'!$B$10:$B$637,MATCH('Data - enkelt'!A86,'Bilag 3'!$G$10:$G$637,0))</f>
        <v>11010</v>
      </c>
      <c r="C86" s="68">
        <f>INDEX('Bilag 3'!$D$10:$D$637,MATCH('Data - enkelt'!A86,'Bilag 3'!$G$10:$G$637,0))</f>
        <v>40</v>
      </c>
      <c r="D86" s="63" t="str">
        <f t="array" ref="D86">INDEX('Bilag 3'!$E$10:$E$636,MATCH(F86&amp;"_"&amp;G86,'Bilag 3'!$A$10:$A$636&amp;"_"&amp;'Bilag 3'!$C$10:$C$636,0))&amp;" - "&amp;INDEX('Bilag 3'!$F$10:$F$636,MATCH(F86&amp;"_"&amp;G86,'Bilag 3'!$A$10:$A$636&amp;"_"&amp;'Bilag 3'!$C$10:$C$636,0))</f>
        <v>Sparinvest - Momentum Aktier Akk. KL</v>
      </c>
      <c r="E86" s="82">
        <v>201612</v>
      </c>
      <c r="F86" s="82">
        <v>11010</v>
      </c>
      <c r="G86" s="82">
        <v>40</v>
      </c>
      <c r="H86" s="83">
        <v>2000</v>
      </c>
      <c r="I86" s="83">
        <v>3000</v>
      </c>
      <c r="J86" s="83">
        <v>2718000</v>
      </c>
      <c r="K86" s="83">
        <v>0</v>
      </c>
      <c r="L86" s="83">
        <v>2034000</v>
      </c>
      <c r="M86" s="83">
        <v>0</v>
      </c>
      <c r="N86" s="83">
        <v>0</v>
      </c>
      <c r="O86" s="83">
        <v>71000</v>
      </c>
      <c r="P86" s="83">
        <v>14000</v>
      </c>
      <c r="Q86" s="83">
        <v>353000</v>
      </c>
      <c r="R86" s="83">
        <v>2211000</v>
      </c>
      <c r="S86" s="83">
        <v>0</v>
      </c>
      <c r="T86" s="83">
        <v>5000</v>
      </c>
      <c r="U86" s="84" t="s">
        <v>864</v>
      </c>
      <c r="V86" s="83">
        <v>102789000</v>
      </c>
      <c r="W86" s="83">
        <v>1561000</v>
      </c>
      <c r="X86" s="83">
        <v>1561000</v>
      </c>
      <c r="Y86" s="83">
        <v>0</v>
      </c>
      <c r="Z86" s="83">
        <v>0</v>
      </c>
      <c r="AA86" s="83">
        <v>0</v>
      </c>
      <c r="AB86" s="83">
        <v>0</v>
      </c>
      <c r="AC86" s="83">
        <v>0</v>
      </c>
      <c r="AD86" s="83">
        <v>97440000</v>
      </c>
      <c r="AE86" s="83">
        <v>1263000</v>
      </c>
      <c r="AF86" s="83">
        <v>95913000</v>
      </c>
      <c r="AG86" s="83">
        <v>0</v>
      </c>
      <c r="AH86" s="83">
        <v>264000</v>
      </c>
      <c r="AI86" s="83">
        <v>0</v>
      </c>
      <c r="AJ86" s="83">
        <v>0</v>
      </c>
      <c r="AK86" s="83">
        <v>0</v>
      </c>
      <c r="AL86" s="83">
        <v>0</v>
      </c>
      <c r="AM86" s="83">
        <v>0</v>
      </c>
      <c r="AN86" s="83">
        <v>0</v>
      </c>
      <c r="AO86" s="83">
        <v>0</v>
      </c>
      <c r="AP86" s="83">
        <v>0</v>
      </c>
      <c r="AQ86" s="83">
        <v>3788000</v>
      </c>
      <c r="AR86" s="82">
        <v>2016</v>
      </c>
      <c r="AS86" s="83">
        <v>102789000</v>
      </c>
      <c r="AT86" s="83">
        <v>5000</v>
      </c>
      <c r="AU86" s="83">
        <v>5000</v>
      </c>
      <c r="AV86" s="83">
        <v>0</v>
      </c>
      <c r="AW86" s="83">
        <v>99304000</v>
      </c>
      <c r="AX86" s="83">
        <v>0</v>
      </c>
      <c r="AY86" s="83">
        <v>0</v>
      </c>
      <c r="AZ86" s="83">
        <v>0</v>
      </c>
      <c r="BA86" s="83">
        <v>3480000</v>
      </c>
      <c r="BB86" s="84" t="s">
        <v>780</v>
      </c>
    </row>
    <row r="87" spans="1:54" x14ac:dyDescent="0.25">
      <c r="A87" s="62" t="str">
        <f t="shared" si="1"/>
        <v>1101042</v>
      </c>
      <c r="B87" s="68">
        <f>INDEX('Bilag 3'!$B$10:$B$637,MATCH('Data - enkelt'!A87,'Bilag 3'!$G$10:$G$637,0))</f>
        <v>11010</v>
      </c>
      <c r="C87" s="68">
        <f>INDEX('Bilag 3'!$D$10:$D$637,MATCH('Data - enkelt'!A87,'Bilag 3'!$G$10:$G$637,0))</f>
        <v>42</v>
      </c>
      <c r="D87" s="63" t="str">
        <f t="array" ref="D87">INDEX('Bilag 3'!$E$10:$E$636,MATCH(F87&amp;"_"&amp;G87,'Bilag 3'!$A$10:$A$636&amp;"_"&amp;'Bilag 3'!$C$10:$C$636,0))&amp;" - "&amp;INDEX('Bilag 3'!$F$10:$F$636,MATCH(F87&amp;"_"&amp;G87,'Bilag 3'!$A$10:$A$636&amp;"_"&amp;'Bilag 3'!$C$10:$C$636,0))</f>
        <v>Sparinvest - Investment Grade Value Bonds Udb. - All Countries KL</v>
      </c>
      <c r="E87" s="82">
        <v>201612</v>
      </c>
      <c r="F87" s="82">
        <v>11010</v>
      </c>
      <c r="G87" s="82">
        <v>42</v>
      </c>
      <c r="H87" s="83">
        <v>83023000</v>
      </c>
      <c r="I87" s="83">
        <v>169000</v>
      </c>
      <c r="J87" s="83">
        <v>0</v>
      </c>
      <c r="K87" s="83">
        <v>134282000</v>
      </c>
      <c r="L87" s="83">
        <v>0</v>
      </c>
      <c r="M87" s="83">
        <v>0</v>
      </c>
      <c r="N87" s="83">
        <v>-73059000</v>
      </c>
      <c r="O87" s="83">
        <v>-6659000</v>
      </c>
      <c r="P87" s="83">
        <v>0</v>
      </c>
      <c r="Q87" s="83">
        <v>1632000</v>
      </c>
      <c r="R87" s="83">
        <v>32402000</v>
      </c>
      <c r="S87" s="83">
        <v>0</v>
      </c>
      <c r="T87" s="83">
        <v>92000</v>
      </c>
      <c r="U87" s="84" t="s">
        <v>865</v>
      </c>
      <c r="V87" s="83">
        <v>2954572000</v>
      </c>
      <c r="W87" s="83">
        <v>56478000</v>
      </c>
      <c r="X87" s="83">
        <v>56478000</v>
      </c>
      <c r="Y87" s="83">
        <v>0</v>
      </c>
      <c r="Z87" s="83">
        <v>2882274000</v>
      </c>
      <c r="AA87" s="83">
        <v>92742000</v>
      </c>
      <c r="AB87" s="83">
        <v>2789532000</v>
      </c>
      <c r="AC87" s="83">
        <v>0</v>
      </c>
      <c r="AD87" s="83">
        <v>0</v>
      </c>
      <c r="AE87" s="83">
        <v>0</v>
      </c>
      <c r="AF87" s="83">
        <v>0</v>
      </c>
      <c r="AG87" s="83">
        <v>0</v>
      </c>
      <c r="AH87" s="83">
        <v>0</v>
      </c>
      <c r="AI87" s="83">
        <v>0</v>
      </c>
      <c r="AJ87" s="83">
        <v>0</v>
      </c>
      <c r="AK87" s="83">
        <v>0</v>
      </c>
      <c r="AL87" s="83">
        <v>0</v>
      </c>
      <c r="AM87" s="83">
        <v>15820000</v>
      </c>
      <c r="AN87" s="83">
        <v>1856000</v>
      </c>
      <c r="AO87" s="83">
        <v>13964000</v>
      </c>
      <c r="AP87" s="83">
        <v>0</v>
      </c>
      <c r="AQ87" s="83">
        <v>0</v>
      </c>
      <c r="AR87" s="82">
        <v>2016</v>
      </c>
      <c r="AS87" s="83">
        <v>2954572000</v>
      </c>
      <c r="AT87" s="83">
        <v>64000</v>
      </c>
      <c r="AU87" s="83">
        <v>64000</v>
      </c>
      <c r="AV87" s="83">
        <v>0</v>
      </c>
      <c r="AW87" s="83">
        <v>2947878000</v>
      </c>
      <c r="AX87" s="83">
        <v>6629000</v>
      </c>
      <c r="AY87" s="83">
        <v>153000</v>
      </c>
      <c r="AZ87" s="83">
        <v>6476000</v>
      </c>
      <c r="BA87" s="83">
        <v>0</v>
      </c>
      <c r="BB87" s="84" t="s">
        <v>780</v>
      </c>
    </row>
    <row r="88" spans="1:54" x14ac:dyDescent="0.25">
      <c r="A88" s="62" t="str">
        <f t="shared" si="1"/>
        <v>1101044</v>
      </c>
      <c r="B88" s="68">
        <f>INDEX('Bilag 3'!$B$10:$B$637,MATCH('Data - enkelt'!A88,'Bilag 3'!$G$10:$G$637,0))</f>
        <v>11010</v>
      </c>
      <c r="C88" s="68">
        <f>INDEX('Bilag 3'!$D$10:$D$637,MATCH('Data - enkelt'!A88,'Bilag 3'!$G$10:$G$637,0))</f>
        <v>44</v>
      </c>
      <c r="D88" s="63" t="str">
        <f t="array" ref="D88">INDEX('Bilag 3'!$E$10:$E$636,MATCH(F88&amp;"_"&amp;G88,'Bilag 3'!$A$10:$A$636&amp;"_"&amp;'Bilag 3'!$C$10:$C$636,0))&amp;" - "&amp;INDEX('Bilag 3'!$F$10:$F$636,MATCH(F88&amp;"_"&amp;G88,'Bilag 3'!$A$10:$A$636&amp;"_"&amp;'Bilag 3'!$C$10:$C$636,0))</f>
        <v>Sparinvest - INDEX USA Value KL</v>
      </c>
      <c r="E88" s="82">
        <v>201612</v>
      </c>
      <c r="F88" s="82">
        <v>11010</v>
      </c>
      <c r="G88" s="82">
        <v>44</v>
      </c>
      <c r="H88" s="83">
        <v>5000</v>
      </c>
      <c r="I88" s="83">
        <v>8000</v>
      </c>
      <c r="J88" s="83">
        <v>11286000</v>
      </c>
      <c r="K88" s="83">
        <v>0</v>
      </c>
      <c r="L88" s="83">
        <v>53647000</v>
      </c>
      <c r="M88" s="83">
        <v>0</v>
      </c>
      <c r="N88" s="83">
        <v>0</v>
      </c>
      <c r="O88" s="83">
        <v>-256000</v>
      </c>
      <c r="P88" s="83">
        <v>7000</v>
      </c>
      <c r="Q88" s="83">
        <v>37000</v>
      </c>
      <c r="R88" s="83">
        <v>1809000</v>
      </c>
      <c r="S88" s="83">
        <v>0</v>
      </c>
      <c r="T88" s="83">
        <v>1694000</v>
      </c>
      <c r="U88" s="84" t="s">
        <v>866</v>
      </c>
      <c r="V88" s="83">
        <v>455805000</v>
      </c>
      <c r="W88" s="83">
        <v>2805000</v>
      </c>
      <c r="X88" s="83">
        <v>2805000</v>
      </c>
      <c r="Y88" s="83">
        <v>0</v>
      </c>
      <c r="Z88" s="83">
        <v>0</v>
      </c>
      <c r="AA88" s="83">
        <v>0</v>
      </c>
      <c r="AB88" s="83">
        <v>0</v>
      </c>
      <c r="AC88" s="83">
        <v>0</v>
      </c>
      <c r="AD88" s="83">
        <v>450582000</v>
      </c>
      <c r="AE88" s="83">
        <v>0</v>
      </c>
      <c r="AF88" s="83">
        <v>450582000</v>
      </c>
      <c r="AG88" s="83">
        <v>0</v>
      </c>
      <c r="AH88" s="83">
        <v>0</v>
      </c>
      <c r="AI88" s="83">
        <v>0</v>
      </c>
      <c r="AJ88" s="83">
        <v>0</v>
      </c>
      <c r="AK88" s="83">
        <v>0</v>
      </c>
      <c r="AL88" s="83">
        <v>0</v>
      </c>
      <c r="AM88" s="83">
        <v>0</v>
      </c>
      <c r="AN88" s="83">
        <v>0</v>
      </c>
      <c r="AO88" s="83">
        <v>0</v>
      </c>
      <c r="AP88" s="83">
        <v>0</v>
      </c>
      <c r="AQ88" s="83">
        <v>2418000</v>
      </c>
      <c r="AR88" s="82">
        <v>2016</v>
      </c>
      <c r="AS88" s="83">
        <v>455805000</v>
      </c>
      <c r="AT88" s="83">
        <v>20000</v>
      </c>
      <c r="AU88" s="83">
        <v>20000</v>
      </c>
      <c r="AV88" s="83">
        <v>0</v>
      </c>
      <c r="AW88" s="83">
        <v>452301000</v>
      </c>
      <c r="AX88" s="83">
        <v>0</v>
      </c>
      <c r="AY88" s="83">
        <v>0</v>
      </c>
      <c r="AZ88" s="83">
        <v>0</v>
      </c>
      <c r="BA88" s="83">
        <v>3484000</v>
      </c>
      <c r="BB88" s="84" t="s">
        <v>780</v>
      </c>
    </row>
    <row r="89" spans="1:54" x14ac:dyDescent="0.25">
      <c r="A89" s="62" t="str">
        <f t="shared" si="1"/>
        <v>1101045</v>
      </c>
      <c r="B89" s="68">
        <f>INDEX('Bilag 3'!$B$10:$B$637,MATCH('Data - enkelt'!A89,'Bilag 3'!$G$10:$G$637,0))</f>
        <v>11010</v>
      </c>
      <c r="C89" s="68">
        <f>INDEX('Bilag 3'!$D$10:$D$637,MATCH('Data - enkelt'!A89,'Bilag 3'!$G$10:$G$637,0))</f>
        <v>45</v>
      </c>
      <c r="D89" s="63" t="str">
        <f t="array" ref="D89">INDEX('Bilag 3'!$E$10:$E$636,MATCH(F89&amp;"_"&amp;G89,'Bilag 3'!$A$10:$A$636&amp;"_"&amp;'Bilag 3'!$C$10:$C$636,0))&amp;" - "&amp;INDEX('Bilag 3'!$F$10:$F$636,MATCH(F89&amp;"_"&amp;G89,'Bilag 3'!$A$10:$A$636&amp;"_"&amp;'Bilag 3'!$C$10:$C$636,0))</f>
        <v>Sparinvest - INDEX USA Small Cap KL</v>
      </c>
      <c r="E89" s="82">
        <v>201612</v>
      </c>
      <c r="F89" s="82">
        <v>11010</v>
      </c>
      <c r="G89" s="82">
        <v>45</v>
      </c>
      <c r="H89" s="83">
        <v>4000</v>
      </c>
      <c r="I89" s="83">
        <v>7000</v>
      </c>
      <c r="J89" s="83">
        <v>3119000</v>
      </c>
      <c r="K89" s="83">
        <v>0</v>
      </c>
      <c r="L89" s="83">
        <v>37252000</v>
      </c>
      <c r="M89" s="83">
        <v>0</v>
      </c>
      <c r="N89" s="83">
        <v>0</v>
      </c>
      <c r="O89" s="83">
        <v>-225000</v>
      </c>
      <c r="P89" s="83">
        <v>37000</v>
      </c>
      <c r="Q89" s="83">
        <v>6000</v>
      </c>
      <c r="R89" s="83">
        <v>934000</v>
      </c>
      <c r="S89" s="83">
        <v>0</v>
      </c>
      <c r="T89" s="83">
        <v>625000</v>
      </c>
      <c r="U89" s="84" t="s">
        <v>867</v>
      </c>
      <c r="V89" s="83">
        <v>332490000</v>
      </c>
      <c r="W89" s="83">
        <v>5368000</v>
      </c>
      <c r="X89" s="83">
        <v>5368000</v>
      </c>
      <c r="Y89" s="83">
        <v>0</v>
      </c>
      <c r="Z89" s="83">
        <v>0</v>
      </c>
      <c r="AA89" s="83">
        <v>0</v>
      </c>
      <c r="AB89" s="83">
        <v>0</v>
      </c>
      <c r="AC89" s="83">
        <v>0</v>
      </c>
      <c r="AD89" s="83">
        <v>321676000</v>
      </c>
      <c r="AE89" s="83">
        <v>0</v>
      </c>
      <c r="AF89" s="83">
        <v>321676000</v>
      </c>
      <c r="AG89" s="83">
        <v>0</v>
      </c>
      <c r="AH89" s="83">
        <v>0</v>
      </c>
      <c r="AI89" s="83">
        <v>0</v>
      </c>
      <c r="AJ89" s="83">
        <v>0</v>
      </c>
      <c r="AK89" s="83">
        <v>0</v>
      </c>
      <c r="AL89" s="83">
        <v>0</v>
      </c>
      <c r="AM89" s="83">
        <v>0</v>
      </c>
      <c r="AN89" s="83">
        <v>0</v>
      </c>
      <c r="AO89" s="83">
        <v>0</v>
      </c>
      <c r="AP89" s="83">
        <v>0</v>
      </c>
      <c r="AQ89" s="83">
        <v>5446000</v>
      </c>
      <c r="AR89" s="82">
        <v>2016</v>
      </c>
      <c r="AS89" s="83">
        <v>332490000</v>
      </c>
      <c r="AT89" s="83">
        <v>36000</v>
      </c>
      <c r="AU89" s="83">
        <v>36000</v>
      </c>
      <c r="AV89" s="83">
        <v>0</v>
      </c>
      <c r="AW89" s="83">
        <v>322825000</v>
      </c>
      <c r="AX89" s="83">
        <v>0</v>
      </c>
      <c r="AY89" s="83">
        <v>0</v>
      </c>
      <c r="AZ89" s="83">
        <v>0</v>
      </c>
      <c r="BA89" s="83">
        <v>9629000</v>
      </c>
      <c r="BB89" s="84" t="s">
        <v>780</v>
      </c>
    </row>
    <row r="90" spans="1:54" x14ac:dyDescent="0.25">
      <c r="A90" s="62" t="str">
        <f t="shared" si="1"/>
        <v>1101046</v>
      </c>
      <c r="B90" s="68">
        <f>INDEX('Bilag 3'!$B$10:$B$637,MATCH('Data - enkelt'!A90,'Bilag 3'!$G$10:$G$637,0))</f>
        <v>11010</v>
      </c>
      <c r="C90" s="68">
        <f>INDEX('Bilag 3'!$D$10:$D$637,MATCH('Data - enkelt'!A90,'Bilag 3'!$G$10:$G$637,0))</f>
        <v>46</v>
      </c>
      <c r="D90" s="63" t="str">
        <f t="array" ref="D90">INDEX('Bilag 3'!$E$10:$E$636,MATCH(F90&amp;"_"&amp;G90,'Bilag 3'!$A$10:$A$636&amp;"_"&amp;'Bilag 3'!$C$10:$C$636,0))&amp;" - "&amp;INDEX('Bilag 3'!$F$10:$F$636,MATCH(F90&amp;"_"&amp;G90,'Bilag 3'!$A$10:$A$636&amp;"_"&amp;'Bilag 3'!$C$10:$C$636,0))</f>
        <v>Sparinvest - INDEX Europa Growth KL</v>
      </c>
      <c r="E90" s="82">
        <v>201612</v>
      </c>
      <c r="F90" s="82">
        <v>11010</v>
      </c>
      <c r="G90" s="82">
        <v>46</v>
      </c>
      <c r="H90" s="83">
        <v>2000</v>
      </c>
      <c r="I90" s="83">
        <v>13000</v>
      </c>
      <c r="J90" s="83">
        <v>14315000</v>
      </c>
      <c r="K90" s="83">
        <v>0</v>
      </c>
      <c r="L90" s="83">
        <v>-29542000</v>
      </c>
      <c r="M90" s="83">
        <v>0</v>
      </c>
      <c r="N90" s="83">
        <v>0</v>
      </c>
      <c r="O90" s="83">
        <v>-145000</v>
      </c>
      <c r="P90" s="83">
        <v>8000</v>
      </c>
      <c r="Q90" s="83">
        <v>201000</v>
      </c>
      <c r="R90" s="83">
        <v>2541000</v>
      </c>
      <c r="S90" s="83">
        <v>0</v>
      </c>
      <c r="T90" s="83">
        <v>376000</v>
      </c>
      <c r="U90" s="84" t="s">
        <v>868</v>
      </c>
      <c r="V90" s="83">
        <v>422412000</v>
      </c>
      <c r="W90" s="83">
        <v>1073000</v>
      </c>
      <c r="X90" s="83">
        <v>1073000</v>
      </c>
      <c r="Y90" s="83">
        <v>0</v>
      </c>
      <c r="Z90" s="83">
        <v>0</v>
      </c>
      <c r="AA90" s="83">
        <v>0</v>
      </c>
      <c r="AB90" s="83">
        <v>0</v>
      </c>
      <c r="AC90" s="83">
        <v>0</v>
      </c>
      <c r="AD90" s="83">
        <v>420223000</v>
      </c>
      <c r="AE90" s="83">
        <v>17086000</v>
      </c>
      <c r="AF90" s="83">
        <v>403137000</v>
      </c>
      <c r="AG90" s="83">
        <v>0</v>
      </c>
      <c r="AH90" s="83">
        <v>0</v>
      </c>
      <c r="AI90" s="83">
        <v>0</v>
      </c>
      <c r="AJ90" s="83">
        <v>0</v>
      </c>
      <c r="AK90" s="83">
        <v>0</v>
      </c>
      <c r="AL90" s="83">
        <v>0</v>
      </c>
      <c r="AM90" s="83">
        <v>0</v>
      </c>
      <c r="AN90" s="83">
        <v>0</v>
      </c>
      <c r="AO90" s="83">
        <v>0</v>
      </c>
      <c r="AP90" s="83">
        <v>0</v>
      </c>
      <c r="AQ90" s="83">
        <v>1116000</v>
      </c>
      <c r="AR90" s="82">
        <v>2016</v>
      </c>
      <c r="AS90" s="83">
        <v>422412000</v>
      </c>
      <c r="AT90" s="83">
        <v>15000</v>
      </c>
      <c r="AU90" s="83">
        <v>15000</v>
      </c>
      <c r="AV90" s="83">
        <v>0</v>
      </c>
      <c r="AW90" s="83">
        <v>422397000</v>
      </c>
      <c r="AX90" s="83">
        <v>0</v>
      </c>
      <c r="AY90" s="83">
        <v>0</v>
      </c>
      <c r="AZ90" s="83">
        <v>0</v>
      </c>
      <c r="BA90" s="83">
        <v>0</v>
      </c>
      <c r="BB90" s="84" t="s">
        <v>780</v>
      </c>
    </row>
    <row r="91" spans="1:54" x14ac:dyDescent="0.25">
      <c r="A91" s="62" t="str">
        <f t="shared" si="1"/>
        <v>1101047</v>
      </c>
      <c r="B91" s="68">
        <f>INDEX('Bilag 3'!$B$10:$B$637,MATCH('Data - enkelt'!A91,'Bilag 3'!$G$10:$G$637,0))</f>
        <v>11010</v>
      </c>
      <c r="C91" s="68">
        <f>INDEX('Bilag 3'!$D$10:$D$637,MATCH('Data - enkelt'!A91,'Bilag 3'!$G$10:$G$637,0))</f>
        <v>47</v>
      </c>
      <c r="D91" s="63" t="str">
        <f t="array" ref="D91">INDEX('Bilag 3'!$E$10:$E$636,MATCH(F91&amp;"_"&amp;G91,'Bilag 3'!$A$10:$A$636&amp;"_"&amp;'Bilag 3'!$C$10:$C$636,0))&amp;" - "&amp;INDEX('Bilag 3'!$F$10:$F$636,MATCH(F91&amp;"_"&amp;G91,'Bilag 3'!$A$10:$A$636&amp;"_"&amp;'Bilag 3'!$C$10:$C$636,0))</f>
        <v>Sparinvest - INDEX Europa Value KL</v>
      </c>
      <c r="E91" s="82">
        <v>201612</v>
      </c>
      <c r="F91" s="82">
        <v>11010</v>
      </c>
      <c r="G91" s="82">
        <v>47</v>
      </c>
      <c r="H91" s="83">
        <v>1000</v>
      </c>
      <c r="I91" s="83">
        <v>18000</v>
      </c>
      <c r="J91" s="83">
        <v>20226000</v>
      </c>
      <c r="K91" s="83">
        <v>0</v>
      </c>
      <c r="L91" s="83">
        <v>12352000</v>
      </c>
      <c r="M91" s="83">
        <v>0</v>
      </c>
      <c r="N91" s="83">
        <v>0</v>
      </c>
      <c r="O91" s="83">
        <v>-57000</v>
      </c>
      <c r="P91" s="83">
        <v>30000</v>
      </c>
      <c r="Q91" s="83">
        <v>182000</v>
      </c>
      <c r="R91" s="83">
        <v>2081000</v>
      </c>
      <c r="S91" s="83">
        <v>0</v>
      </c>
      <c r="T91" s="83">
        <v>584000</v>
      </c>
      <c r="U91" s="84" t="s">
        <v>869</v>
      </c>
      <c r="V91" s="83">
        <v>396104000</v>
      </c>
      <c r="W91" s="83">
        <v>483000</v>
      </c>
      <c r="X91" s="83">
        <v>483000</v>
      </c>
      <c r="Y91" s="83">
        <v>0</v>
      </c>
      <c r="Z91" s="83">
        <v>0</v>
      </c>
      <c r="AA91" s="83">
        <v>0</v>
      </c>
      <c r="AB91" s="83">
        <v>0</v>
      </c>
      <c r="AC91" s="83">
        <v>0</v>
      </c>
      <c r="AD91" s="83">
        <v>392111000</v>
      </c>
      <c r="AE91" s="83">
        <v>4609000</v>
      </c>
      <c r="AF91" s="83">
        <v>387502000</v>
      </c>
      <c r="AG91" s="83">
        <v>0</v>
      </c>
      <c r="AH91" s="83">
        <v>0</v>
      </c>
      <c r="AI91" s="83">
        <v>0</v>
      </c>
      <c r="AJ91" s="83">
        <v>0</v>
      </c>
      <c r="AK91" s="83">
        <v>0</v>
      </c>
      <c r="AL91" s="83">
        <v>0</v>
      </c>
      <c r="AM91" s="83">
        <v>0</v>
      </c>
      <c r="AN91" s="83">
        <v>0</v>
      </c>
      <c r="AO91" s="83">
        <v>0</v>
      </c>
      <c r="AP91" s="83">
        <v>0</v>
      </c>
      <c r="AQ91" s="83">
        <v>3510000</v>
      </c>
      <c r="AR91" s="82">
        <v>2016</v>
      </c>
      <c r="AS91" s="83">
        <v>396104000</v>
      </c>
      <c r="AT91" s="83">
        <v>19000</v>
      </c>
      <c r="AU91" s="83">
        <v>19000</v>
      </c>
      <c r="AV91" s="83">
        <v>0</v>
      </c>
      <c r="AW91" s="83">
        <v>394329000</v>
      </c>
      <c r="AX91" s="83">
        <v>0</v>
      </c>
      <c r="AY91" s="83">
        <v>0</v>
      </c>
      <c r="AZ91" s="83">
        <v>0</v>
      </c>
      <c r="BA91" s="83">
        <v>1756000</v>
      </c>
      <c r="BB91" s="84" t="s">
        <v>780</v>
      </c>
    </row>
    <row r="92" spans="1:54" x14ac:dyDescent="0.25">
      <c r="A92" s="62" t="str">
        <f t="shared" si="1"/>
        <v>1101048</v>
      </c>
      <c r="B92" s="68">
        <f>INDEX('Bilag 3'!$B$10:$B$637,MATCH('Data - enkelt'!A92,'Bilag 3'!$G$10:$G$637,0))</f>
        <v>11010</v>
      </c>
      <c r="C92" s="68">
        <f>INDEX('Bilag 3'!$D$10:$D$637,MATCH('Data - enkelt'!A92,'Bilag 3'!$G$10:$G$637,0))</f>
        <v>48</v>
      </c>
      <c r="D92" s="63" t="str">
        <f t="array" ref="D92">INDEX('Bilag 3'!$E$10:$E$636,MATCH(F92&amp;"_"&amp;G92,'Bilag 3'!$A$10:$A$636&amp;"_"&amp;'Bilag 3'!$C$10:$C$636,0))&amp;" - "&amp;INDEX('Bilag 3'!$F$10:$F$636,MATCH(F92&amp;"_"&amp;G92,'Bilag 3'!$A$10:$A$636&amp;"_"&amp;'Bilag 3'!$C$10:$C$636,0))</f>
        <v>Sparinvest - INDEX Europa Small Cap KL</v>
      </c>
      <c r="E92" s="82">
        <v>201612</v>
      </c>
      <c r="F92" s="82">
        <v>11010</v>
      </c>
      <c r="G92" s="82">
        <v>48</v>
      </c>
      <c r="H92" s="83">
        <v>1000</v>
      </c>
      <c r="I92" s="83">
        <v>4000</v>
      </c>
      <c r="J92" s="83">
        <v>7468000</v>
      </c>
      <c r="K92" s="83">
        <v>0</v>
      </c>
      <c r="L92" s="83">
        <v>-2978000</v>
      </c>
      <c r="M92" s="83">
        <v>0</v>
      </c>
      <c r="N92" s="83">
        <v>0</v>
      </c>
      <c r="O92" s="83">
        <v>-48000</v>
      </c>
      <c r="P92" s="83">
        <v>370000</v>
      </c>
      <c r="Q92" s="83">
        <v>101000</v>
      </c>
      <c r="R92" s="83">
        <v>1388000</v>
      </c>
      <c r="S92" s="83">
        <v>0</v>
      </c>
      <c r="T92" s="83">
        <v>337000</v>
      </c>
      <c r="U92" s="84" t="s">
        <v>870</v>
      </c>
      <c r="V92" s="83">
        <v>298416000</v>
      </c>
      <c r="W92" s="83">
        <v>1327000</v>
      </c>
      <c r="X92" s="83">
        <v>1327000</v>
      </c>
      <c r="Y92" s="83">
        <v>0</v>
      </c>
      <c r="Z92" s="83">
        <v>0</v>
      </c>
      <c r="AA92" s="83">
        <v>0</v>
      </c>
      <c r="AB92" s="83">
        <v>0</v>
      </c>
      <c r="AC92" s="83">
        <v>0</v>
      </c>
      <c r="AD92" s="83">
        <v>295624000</v>
      </c>
      <c r="AE92" s="83">
        <v>10045000</v>
      </c>
      <c r="AF92" s="83">
        <v>285579000</v>
      </c>
      <c r="AG92" s="83">
        <v>0</v>
      </c>
      <c r="AH92" s="83">
        <v>0</v>
      </c>
      <c r="AI92" s="83">
        <v>0</v>
      </c>
      <c r="AJ92" s="83">
        <v>0</v>
      </c>
      <c r="AK92" s="83">
        <v>0</v>
      </c>
      <c r="AL92" s="83">
        <v>0</v>
      </c>
      <c r="AM92" s="83">
        <v>0</v>
      </c>
      <c r="AN92" s="83">
        <v>0</v>
      </c>
      <c r="AO92" s="83">
        <v>0</v>
      </c>
      <c r="AP92" s="83">
        <v>0</v>
      </c>
      <c r="AQ92" s="83">
        <v>1465000</v>
      </c>
      <c r="AR92" s="82">
        <v>2016</v>
      </c>
      <c r="AS92" s="83">
        <v>298416000</v>
      </c>
      <c r="AT92" s="83">
        <v>7000</v>
      </c>
      <c r="AU92" s="83">
        <v>7000</v>
      </c>
      <c r="AV92" s="83">
        <v>0</v>
      </c>
      <c r="AW92" s="83">
        <v>296689000</v>
      </c>
      <c r="AX92" s="83">
        <v>0</v>
      </c>
      <c r="AY92" s="83">
        <v>0</v>
      </c>
      <c r="AZ92" s="83">
        <v>0</v>
      </c>
      <c r="BA92" s="83">
        <v>1720000</v>
      </c>
      <c r="BB92" s="84" t="s">
        <v>780</v>
      </c>
    </row>
    <row r="93" spans="1:54" x14ac:dyDescent="0.25">
      <c r="A93" s="62" t="str">
        <f t="shared" si="1"/>
        <v>1101049</v>
      </c>
      <c r="B93" s="68">
        <f>INDEX('Bilag 3'!$B$10:$B$637,MATCH('Data - enkelt'!A93,'Bilag 3'!$G$10:$G$637,0))</f>
        <v>11010</v>
      </c>
      <c r="C93" s="68">
        <f>INDEX('Bilag 3'!$D$10:$D$637,MATCH('Data - enkelt'!A93,'Bilag 3'!$G$10:$G$637,0))</f>
        <v>49</v>
      </c>
      <c r="D93" s="63" t="str">
        <f t="array" ref="D93">INDEX('Bilag 3'!$E$10:$E$636,MATCH(F93&amp;"_"&amp;G93,'Bilag 3'!$A$10:$A$636&amp;"_"&amp;'Bilag 3'!$C$10:$C$636,0))&amp;" - "&amp;INDEX('Bilag 3'!$F$10:$F$636,MATCH(F93&amp;"_"&amp;G93,'Bilag 3'!$A$10:$A$636&amp;"_"&amp;'Bilag 3'!$C$10:$C$636,0))</f>
        <v>Sparinvest - INDEX Japan Growth KL</v>
      </c>
      <c r="E93" s="82">
        <v>201612</v>
      </c>
      <c r="F93" s="82">
        <v>11010</v>
      </c>
      <c r="G93" s="82">
        <v>49</v>
      </c>
      <c r="H93" s="83">
        <v>0</v>
      </c>
      <c r="I93" s="83">
        <v>2000</v>
      </c>
      <c r="J93" s="83">
        <v>2225000</v>
      </c>
      <c r="K93" s="83">
        <v>0</v>
      </c>
      <c r="L93" s="83">
        <v>1310000</v>
      </c>
      <c r="M93" s="83">
        <v>0</v>
      </c>
      <c r="N93" s="83">
        <v>0</v>
      </c>
      <c r="O93" s="83">
        <v>-52000</v>
      </c>
      <c r="P93" s="83">
        <v>2000</v>
      </c>
      <c r="Q93" s="83">
        <v>18000</v>
      </c>
      <c r="R93" s="83">
        <v>679000</v>
      </c>
      <c r="S93" s="83">
        <v>0</v>
      </c>
      <c r="T93" s="83">
        <v>335000</v>
      </c>
      <c r="U93" s="84" t="s">
        <v>871</v>
      </c>
      <c r="V93" s="83">
        <v>134309000</v>
      </c>
      <c r="W93" s="83">
        <v>257000</v>
      </c>
      <c r="X93" s="83">
        <v>257000</v>
      </c>
      <c r="Y93" s="83">
        <v>0</v>
      </c>
      <c r="Z93" s="83">
        <v>0</v>
      </c>
      <c r="AA93" s="83">
        <v>0</v>
      </c>
      <c r="AB93" s="83">
        <v>0</v>
      </c>
      <c r="AC93" s="83">
        <v>0</v>
      </c>
      <c r="AD93" s="83">
        <v>133871000</v>
      </c>
      <c r="AE93" s="83">
        <v>0</v>
      </c>
      <c r="AF93" s="83">
        <v>133871000</v>
      </c>
      <c r="AG93" s="83">
        <v>0</v>
      </c>
      <c r="AH93" s="83">
        <v>0</v>
      </c>
      <c r="AI93" s="83">
        <v>0</v>
      </c>
      <c r="AJ93" s="83">
        <v>0</v>
      </c>
      <c r="AK93" s="83">
        <v>0</v>
      </c>
      <c r="AL93" s="83">
        <v>0</v>
      </c>
      <c r="AM93" s="83">
        <v>0</v>
      </c>
      <c r="AN93" s="83">
        <v>0</v>
      </c>
      <c r="AO93" s="83">
        <v>0</v>
      </c>
      <c r="AP93" s="83">
        <v>0</v>
      </c>
      <c r="AQ93" s="83">
        <v>181000</v>
      </c>
      <c r="AR93" s="82">
        <v>2016</v>
      </c>
      <c r="AS93" s="83">
        <v>134309000</v>
      </c>
      <c r="AT93" s="83">
        <v>0</v>
      </c>
      <c r="AU93" s="83">
        <v>0</v>
      </c>
      <c r="AV93" s="83">
        <v>0</v>
      </c>
      <c r="AW93" s="83">
        <v>134304000</v>
      </c>
      <c r="AX93" s="83">
        <v>0</v>
      </c>
      <c r="AY93" s="83">
        <v>0</v>
      </c>
      <c r="AZ93" s="83">
        <v>0</v>
      </c>
      <c r="BA93" s="83">
        <v>5000</v>
      </c>
      <c r="BB93" s="84" t="s">
        <v>780</v>
      </c>
    </row>
    <row r="94" spans="1:54" x14ac:dyDescent="0.25">
      <c r="A94" s="62" t="str">
        <f t="shared" si="1"/>
        <v>1101050</v>
      </c>
      <c r="B94" s="68">
        <f>INDEX('Bilag 3'!$B$10:$B$637,MATCH('Data - enkelt'!A94,'Bilag 3'!$G$10:$G$637,0))</f>
        <v>11010</v>
      </c>
      <c r="C94" s="68">
        <f>INDEX('Bilag 3'!$D$10:$D$637,MATCH('Data - enkelt'!A94,'Bilag 3'!$G$10:$G$637,0))</f>
        <v>50</v>
      </c>
      <c r="D94" s="63" t="str">
        <f t="array" ref="D94">INDEX('Bilag 3'!$E$10:$E$636,MATCH(F94&amp;"_"&amp;G94,'Bilag 3'!$A$10:$A$636&amp;"_"&amp;'Bilag 3'!$C$10:$C$636,0))&amp;" - "&amp;INDEX('Bilag 3'!$F$10:$F$636,MATCH(F94&amp;"_"&amp;G94,'Bilag 3'!$A$10:$A$636&amp;"_"&amp;'Bilag 3'!$C$10:$C$636,0))</f>
        <v>Sparinvest - INDEX Japan Value KL</v>
      </c>
      <c r="E94" s="82">
        <v>201612</v>
      </c>
      <c r="F94" s="82">
        <v>11010</v>
      </c>
      <c r="G94" s="82">
        <v>50</v>
      </c>
      <c r="H94" s="83">
        <v>0</v>
      </c>
      <c r="I94" s="83">
        <v>2000</v>
      </c>
      <c r="J94" s="83">
        <v>4413000</v>
      </c>
      <c r="K94" s="83">
        <v>0</v>
      </c>
      <c r="L94" s="83">
        <v>8481000</v>
      </c>
      <c r="M94" s="83">
        <v>0</v>
      </c>
      <c r="N94" s="83">
        <v>0</v>
      </c>
      <c r="O94" s="83">
        <v>104000</v>
      </c>
      <c r="P94" s="83">
        <v>0</v>
      </c>
      <c r="Q94" s="83">
        <v>29000</v>
      </c>
      <c r="R94" s="83">
        <v>765000</v>
      </c>
      <c r="S94" s="83">
        <v>0</v>
      </c>
      <c r="T94" s="83">
        <v>658000</v>
      </c>
      <c r="U94" s="84" t="s">
        <v>872</v>
      </c>
      <c r="V94" s="83">
        <v>179312000</v>
      </c>
      <c r="W94" s="83">
        <v>1648000</v>
      </c>
      <c r="X94" s="83">
        <v>1648000</v>
      </c>
      <c r="Y94" s="83">
        <v>0</v>
      </c>
      <c r="Z94" s="83">
        <v>0</v>
      </c>
      <c r="AA94" s="83">
        <v>0</v>
      </c>
      <c r="AB94" s="83">
        <v>0</v>
      </c>
      <c r="AC94" s="83">
        <v>0</v>
      </c>
      <c r="AD94" s="83">
        <v>176144000</v>
      </c>
      <c r="AE94" s="83">
        <v>0</v>
      </c>
      <c r="AF94" s="83">
        <v>176144000</v>
      </c>
      <c r="AG94" s="83">
        <v>0</v>
      </c>
      <c r="AH94" s="83">
        <v>0</v>
      </c>
      <c r="AI94" s="83">
        <v>0</v>
      </c>
      <c r="AJ94" s="83">
        <v>0</v>
      </c>
      <c r="AK94" s="83">
        <v>0</v>
      </c>
      <c r="AL94" s="83">
        <v>0</v>
      </c>
      <c r="AM94" s="83">
        <v>0</v>
      </c>
      <c r="AN94" s="83">
        <v>0</v>
      </c>
      <c r="AO94" s="83">
        <v>0</v>
      </c>
      <c r="AP94" s="83">
        <v>0</v>
      </c>
      <c r="AQ94" s="83">
        <v>1520000</v>
      </c>
      <c r="AR94" s="82">
        <v>2016</v>
      </c>
      <c r="AS94" s="83">
        <v>179312000</v>
      </c>
      <c r="AT94" s="83">
        <v>3000</v>
      </c>
      <c r="AU94" s="83">
        <v>3000</v>
      </c>
      <c r="AV94" s="83">
        <v>0</v>
      </c>
      <c r="AW94" s="83">
        <v>176631000</v>
      </c>
      <c r="AX94" s="83">
        <v>0</v>
      </c>
      <c r="AY94" s="83">
        <v>0</v>
      </c>
      <c r="AZ94" s="83">
        <v>0</v>
      </c>
      <c r="BA94" s="83">
        <v>2678000</v>
      </c>
      <c r="BB94" s="84" t="s">
        <v>780</v>
      </c>
    </row>
    <row r="95" spans="1:54" x14ac:dyDescent="0.25">
      <c r="A95" s="62" t="str">
        <f t="shared" si="1"/>
        <v>1101051</v>
      </c>
      <c r="B95" s="68">
        <f>INDEX('Bilag 3'!$B$10:$B$637,MATCH('Data - enkelt'!A95,'Bilag 3'!$G$10:$G$637,0))</f>
        <v>11010</v>
      </c>
      <c r="C95" s="68">
        <f>INDEX('Bilag 3'!$D$10:$D$637,MATCH('Data - enkelt'!A95,'Bilag 3'!$G$10:$G$637,0))</f>
        <v>51</v>
      </c>
      <c r="D95" s="63" t="str">
        <f t="array" ref="D95">INDEX('Bilag 3'!$E$10:$E$636,MATCH(F95&amp;"_"&amp;G95,'Bilag 3'!$A$10:$A$636&amp;"_"&amp;'Bilag 3'!$C$10:$C$636,0))&amp;" - "&amp;INDEX('Bilag 3'!$F$10:$F$636,MATCH(F95&amp;"_"&amp;G95,'Bilag 3'!$A$10:$A$636&amp;"_"&amp;'Bilag 3'!$C$10:$C$636,0))</f>
        <v>Sparinvest - INDEX Japan Small Cap KL</v>
      </c>
      <c r="E95" s="82">
        <v>201612</v>
      </c>
      <c r="F95" s="82">
        <v>11010</v>
      </c>
      <c r="G95" s="82">
        <v>51</v>
      </c>
      <c r="H95" s="83">
        <v>0</v>
      </c>
      <c r="I95" s="83">
        <v>0</v>
      </c>
      <c r="J95" s="83">
        <v>632000</v>
      </c>
      <c r="K95" s="83">
        <v>0</v>
      </c>
      <c r="L95" s="83">
        <v>2968000</v>
      </c>
      <c r="M95" s="83">
        <v>0</v>
      </c>
      <c r="N95" s="83">
        <v>0</v>
      </c>
      <c r="O95" s="83">
        <v>23000</v>
      </c>
      <c r="P95" s="83">
        <v>4000</v>
      </c>
      <c r="Q95" s="83">
        <v>8000</v>
      </c>
      <c r="R95" s="83">
        <v>153000</v>
      </c>
      <c r="S95" s="83">
        <v>0</v>
      </c>
      <c r="T95" s="83">
        <v>95000</v>
      </c>
      <c r="U95" s="84" t="s">
        <v>873</v>
      </c>
      <c r="V95" s="83">
        <v>35449000</v>
      </c>
      <c r="W95" s="83">
        <v>168000</v>
      </c>
      <c r="X95" s="83">
        <v>168000</v>
      </c>
      <c r="Y95" s="83">
        <v>0</v>
      </c>
      <c r="Z95" s="83">
        <v>0</v>
      </c>
      <c r="AA95" s="83">
        <v>0</v>
      </c>
      <c r="AB95" s="83">
        <v>0</v>
      </c>
      <c r="AC95" s="83">
        <v>0</v>
      </c>
      <c r="AD95" s="83">
        <v>34983000</v>
      </c>
      <c r="AE95" s="83">
        <v>0</v>
      </c>
      <c r="AF95" s="83">
        <v>34983000</v>
      </c>
      <c r="AG95" s="83">
        <v>0</v>
      </c>
      <c r="AH95" s="83">
        <v>0</v>
      </c>
      <c r="AI95" s="83">
        <v>0</v>
      </c>
      <c r="AJ95" s="83">
        <v>0</v>
      </c>
      <c r="AK95" s="83">
        <v>0</v>
      </c>
      <c r="AL95" s="83">
        <v>0</v>
      </c>
      <c r="AM95" s="83">
        <v>0</v>
      </c>
      <c r="AN95" s="83">
        <v>0</v>
      </c>
      <c r="AO95" s="83">
        <v>0</v>
      </c>
      <c r="AP95" s="83">
        <v>0</v>
      </c>
      <c r="AQ95" s="83">
        <v>298000</v>
      </c>
      <c r="AR95" s="82">
        <v>2016</v>
      </c>
      <c r="AS95" s="83">
        <v>35449000</v>
      </c>
      <c r="AT95" s="83">
        <v>2000</v>
      </c>
      <c r="AU95" s="83">
        <v>2000</v>
      </c>
      <c r="AV95" s="83">
        <v>0</v>
      </c>
      <c r="AW95" s="83">
        <v>35072000</v>
      </c>
      <c r="AX95" s="83">
        <v>0</v>
      </c>
      <c r="AY95" s="83">
        <v>0</v>
      </c>
      <c r="AZ95" s="83">
        <v>0</v>
      </c>
      <c r="BA95" s="83">
        <v>375000</v>
      </c>
      <c r="BB95" s="84" t="s">
        <v>780</v>
      </c>
    </row>
    <row r="96" spans="1:54" x14ac:dyDescent="0.25">
      <c r="A96" s="62" t="str">
        <f t="shared" si="1"/>
        <v>1101052</v>
      </c>
      <c r="B96" s="68">
        <f>INDEX('Bilag 3'!$B$10:$B$637,MATCH('Data - enkelt'!A96,'Bilag 3'!$G$10:$G$637,0))</f>
        <v>11010</v>
      </c>
      <c r="C96" s="68">
        <f>INDEX('Bilag 3'!$D$10:$D$637,MATCH('Data - enkelt'!A96,'Bilag 3'!$G$10:$G$637,0))</f>
        <v>52</v>
      </c>
      <c r="D96" s="63" t="str">
        <f t="array" ref="D96">INDEX('Bilag 3'!$E$10:$E$636,MATCH(F96&amp;"_"&amp;G96,'Bilag 3'!$A$10:$A$636&amp;"_"&amp;'Bilag 3'!$C$10:$C$636,0))&amp;" - "&amp;INDEX('Bilag 3'!$F$10:$F$636,MATCH(F96&amp;"_"&amp;G96,'Bilag 3'!$A$10:$A$636&amp;"_"&amp;'Bilag 3'!$C$10:$C$636,0))</f>
        <v>Sparinvest - INDEX Dow Jones Sustainability World KL</v>
      </c>
      <c r="E96" s="82">
        <v>201612</v>
      </c>
      <c r="F96" s="82">
        <v>11010</v>
      </c>
      <c r="G96" s="82">
        <v>52</v>
      </c>
      <c r="H96" s="83">
        <v>3000</v>
      </c>
      <c r="I96" s="83">
        <v>6000</v>
      </c>
      <c r="J96" s="83">
        <v>13480000</v>
      </c>
      <c r="K96" s="83">
        <v>0</v>
      </c>
      <c r="L96" s="83">
        <v>38280000</v>
      </c>
      <c r="M96" s="83">
        <v>0</v>
      </c>
      <c r="N96" s="83">
        <v>0</v>
      </c>
      <c r="O96" s="83">
        <v>-70000</v>
      </c>
      <c r="P96" s="83">
        <v>15000</v>
      </c>
      <c r="Q96" s="83">
        <v>144000</v>
      </c>
      <c r="R96" s="83">
        <v>2080000</v>
      </c>
      <c r="S96" s="83">
        <v>0</v>
      </c>
      <c r="T96" s="83">
        <v>1173000</v>
      </c>
      <c r="U96" s="84" t="s">
        <v>874</v>
      </c>
      <c r="V96" s="83">
        <v>480222000</v>
      </c>
      <c r="W96" s="83">
        <v>1227000</v>
      </c>
      <c r="X96" s="83">
        <v>1227000</v>
      </c>
      <c r="Y96" s="83">
        <v>0</v>
      </c>
      <c r="Z96" s="83">
        <v>0</v>
      </c>
      <c r="AA96" s="83">
        <v>0</v>
      </c>
      <c r="AB96" s="83">
        <v>0</v>
      </c>
      <c r="AC96" s="83">
        <v>0</v>
      </c>
      <c r="AD96" s="83">
        <v>477093000</v>
      </c>
      <c r="AE96" s="83">
        <v>6734000</v>
      </c>
      <c r="AF96" s="83">
        <v>470359000</v>
      </c>
      <c r="AG96" s="83">
        <v>0</v>
      </c>
      <c r="AH96" s="83">
        <v>0</v>
      </c>
      <c r="AI96" s="83">
        <v>0</v>
      </c>
      <c r="AJ96" s="83">
        <v>0</v>
      </c>
      <c r="AK96" s="83">
        <v>0</v>
      </c>
      <c r="AL96" s="83">
        <v>0</v>
      </c>
      <c r="AM96" s="83">
        <v>0</v>
      </c>
      <c r="AN96" s="83">
        <v>0</v>
      </c>
      <c r="AO96" s="83">
        <v>0</v>
      </c>
      <c r="AP96" s="83">
        <v>0</v>
      </c>
      <c r="AQ96" s="83">
        <v>1902000</v>
      </c>
      <c r="AR96" s="82">
        <v>2016</v>
      </c>
      <c r="AS96" s="83">
        <v>480222000</v>
      </c>
      <c r="AT96" s="83">
        <v>7000</v>
      </c>
      <c r="AU96" s="83">
        <v>7000</v>
      </c>
      <c r="AV96" s="83">
        <v>0</v>
      </c>
      <c r="AW96" s="83">
        <v>479359000</v>
      </c>
      <c r="AX96" s="83">
        <v>0</v>
      </c>
      <c r="AY96" s="83">
        <v>0</v>
      </c>
      <c r="AZ96" s="83">
        <v>0</v>
      </c>
      <c r="BA96" s="83">
        <v>856000</v>
      </c>
      <c r="BB96" s="84" t="s">
        <v>780</v>
      </c>
    </row>
    <row r="97" spans="1:54" x14ac:dyDescent="0.25">
      <c r="A97" s="62" t="str">
        <f t="shared" si="1"/>
        <v>1101053</v>
      </c>
      <c r="B97" s="68">
        <f>INDEX('Bilag 3'!$B$10:$B$637,MATCH('Data - enkelt'!A97,'Bilag 3'!$G$10:$G$637,0))</f>
        <v>11010</v>
      </c>
      <c r="C97" s="68">
        <f>INDEX('Bilag 3'!$D$10:$D$637,MATCH('Data - enkelt'!A97,'Bilag 3'!$G$10:$G$637,0))</f>
        <v>53</v>
      </c>
      <c r="D97" s="63" t="str">
        <f t="array" ref="D97">INDEX('Bilag 3'!$E$10:$E$636,MATCH(F97&amp;"_"&amp;G97,'Bilag 3'!$A$10:$A$636&amp;"_"&amp;'Bilag 3'!$C$10:$C$636,0))&amp;" - "&amp;INDEX('Bilag 3'!$F$10:$F$636,MATCH(F97&amp;"_"&amp;G97,'Bilag 3'!$A$10:$A$636&amp;"_"&amp;'Bilag 3'!$C$10:$C$636,0))</f>
        <v>Sparinvest - INDEX Globale Aktier Min. Risiko KL</v>
      </c>
      <c r="E97" s="82">
        <v>201612</v>
      </c>
      <c r="F97" s="82">
        <v>11010</v>
      </c>
      <c r="G97" s="82">
        <v>53</v>
      </c>
      <c r="H97" s="83">
        <v>7000</v>
      </c>
      <c r="I97" s="83">
        <v>94000</v>
      </c>
      <c r="J97" s="83">
        <v>58924000</v>
      </c>
      <c r="K97" s="83">
        <v>0</v>
      </c>
      <c r="L97" s="83">
        <v>181440000</v>
      </c>
      <c r="M97" s="83">
        <v>0</v>
      </c>
      <c r="N97" s="83">
        <v>0</v>
      </c>
      <c r="O97" s="83">
        <v>244000</v>
      </c>
      <c r="P97" s="83">
        <v>75000</v>
      </c>
      <c r="Q97" s="83">
        <v>249000</v>
      </c>
      <c r="R97" s="83">
        <v>10497000</v>
      </c>
      <c r="S97" s="83">
        <v>0</v>
      </c>
      <c r="T97" s="83">
        <v>7579000</v>
      </c>
      <c r="U97" s="84" t="s">
        <v>875</v>
      </c>
      <c r="V97" s="83">
        <v>2259728000</v>
      </c>
      <c r="W97" s="83">
        <v>8769000</v>
      </c>
      <c r="X97" s="83">
        <v>8769000</v>
      </c>
      <c r="Y97" s="83">
        <v>0</v>
      </c>
      <c r="Z97" s="83">
        <v>0</v>
      </c>
      <c r="AA97" s="83">
        <v>0</v>
      </c>
      <c r="AB97" s="83">
        <v>0</v>
      </c>
      <c r="AC97" s="83">
        <v>0</v>
      </c>
      <c r="AD97" s="83">
        <v>2238483000</v>
      </c>
      <c r="AE97" s="83">
        <v>41215000</v>
      </c>
      <c r="AF97" s="83">
        <v>2197268000</v>
      </c>
      <c r="AG97" s="83">
        <v>0</v>
      </c>
      <c r="AH97" s="83">
        <v>0</v>
      </c>
      <c r="AI97" s="83">
        <v>0</v>
      </c>
      <c r="AJ97" s="83">
        <v>0</v>
      </c>
      <c r="AK97" s="83">
        <v>0</v>
      </c>
      <c r="AL97" s="83">
        <v>0</v>
      </c>
      <c r="AM97" s="83">
        <v>0</v>
      </c>
      <c r="AN97" s="83">
        <v>0</v>
      </c>
      <c r="AO97" s="83">
        <v>0</v>
      </c>
      <c r="AP97" s="83">
        <v>0</v>
      </c>
      <c r="AQ97" s="83">
        <v>12476000</v>
      </c>
      <c r="AR97" s="82">
        <v>2016</v>
      </c>
      <c r="AS97" s="83">
        <v>2259728000</v>
      </c>
      <c r="AT97" s="83">
        <v>41000</v>
      </c>
      <c r="AU97" s="83">
        <v>41000</v>
      </c>
      <c r="AV97" s="83">
        <v>0</v>
      </c>
      <c r="AW97" s="83">
        <v>2246539000</v>
      </c>
      <c r="AX97" s="83">
        <v>0</v>
      </c>
      <c r="AY97" s="83">
        <v>0</v>
      </c>
      <c r="AZ97" s="83">
        <v>0</v>
      </c>
      <c r="BA97" s="83">
        <v>13148000</v>
      </c>
      <c r="BB97" s="84" t="s">
        <v>780</v>
      </c>
    </row>
    <row r="98" spans="1:54" x14ac:dyDescent="0.25">
      <c r="A98" s="62" t="str">
        <f t="shared" si="1"/>
        <v>1101054</v>
      </c>
      <c r="B98" s="68">
        <f>INDEX('Bilag 3'!$B$10:$B$637,MATCH('Data - enkelt'!A98,'Bilag 3'!$G$10:$G$637,0))</f>
        <v>11010</v>
      </c>
      <c r="C98" s="68">
        <f>INDEX('Bilag 3'!$D$10:$D$637,MATCH('Data - enkelt'!A98,'Bilag 3'!$G$10:$G$637,0))</f>
        <v>54</v>
      </c>
      <c r="D98" s="63" t="str">
        <f t="array" ref="D98">INDEX('Bilag 3'!$E$10:$E$636,MATCH(F98&amp;"_"&amp;G98,'Bilag 3'!$A$10:$A$636&amp;"_"&amp;'Bilag 3'!$C$10:$C$636,0))&amp;" - "&amp;INDEX('Bilag 3'!$F$10:$F$636,MATCH(F98&amp;"_"&amp;G98,'Bilag 3'!$A$10:$A$636&amp;"_"&amp;'Bilag 3'!$C$10:$C$636,0))</f>
        <v>Sparinvest - INDEX Emerging Markets KL</v>
      </c>
      <c r="E98" s="82">
        <v>201612</v>
      </c>
      <c r="F98" s="82">
        <v>11010</v>
      </c>
      <c r="G98" s="82">
        <v>54</v>
      </c>
      <c r="H98" s="83">
        <v>1000</v>
      </c>
      <c r="I98" s="83">
        <v>9000</v>
      </c>
      <c r="J98" s="83">
        <v>6931000</v>
      </c>
      <c r="K98" s="83">
        <v>0</v>
      </c>
      <c r="L98" s="83">
        <v>35479000</v>
      </c>
      <c r="M98" s="83">
        <v>0</v>
      </c>
      <c r="N98" s="83">
        <v>0</v>
      </c>
      <c r="O98" s="83">
        <v>-56000</v>
      </c>
      <c r="P98" s="83">
        <v>13000</v>
      </c>
      <c r="Q98" s="83">
        <v>51000</v>
      </c>
      <c r="R98" s="83">
        <v>1781000</v>
      </c>
      <c r="S98" s="83">
        <v>0</v>
      </c>
      <c r="T98" s="83">
        <v>808000</v>
      </c>
      <c r="U98" s="84" t="s">
        <v>876</v>
      </c>
      <c r="V98" s="83">
        <v>361181000</v>
      </c>
      <c r="W98" s="83">
        <v>1477000</v>
      </c>
      <c r="X98" s="83">
        <v>1477000</v>
      </c>
      <c r="Y98" s="83">
        <v>0</v>
      </c>
      <c r="Z98" s="83">
        <v>0</v>
      </c>
      <c r="AA98" s="83">
        <v>0</v>
      </c>
      <c r="AB98" s="83">
        <v>0</v>
      </c>
      <c r="AC98" s="83">
        <v>0</v>
      </c>
      <c r="AD98" s="83">
        <v>358195000</v>
      </c>
      <c r="AE98" s="83">
        <v>0</v>
      </c>
      <c r="AF98" s="83">
        <v>358195000</v>
      </c>
      <c r="AG98" s="83">
        <v>0</v>
      </c>
      <c r="AH98" s="83">
        <v>0</v>
      </c>
      <c r="AI98" s="83">
        <v>0</v>
      </c>
      <c r="AJ98" s="83">
        <v>0</v>
      </c>
      <c r="AK98" s="83">
        <v>0</v>
      </c>
      <c r="AL98" s="83">
        <v>0</v>
      </c>
      <c r="AM98" s="83">
        <v>0</v>
      </c>
      <c r="AN98" s="83">
        <v>0</v>
      </c>
      <c r="AO98" s="83">
        <v>0</v>
      </c>
      <c r="AP98" s="83">
        <v>0</v>
      </c>
      <c r="AQ98" s="83">
        <v>1509000</v>
      </c>
      <c r="AR98" s="82">
        <v>2016</v>
      </c>
      <c r="AS98" s="83">
        <v>361181000</v>
      </c>
      <c r="AT98" s="83">
        <v>0</v>
      </c>
      <c r="AU98" s="83">
        <v>0</v>
      </c>
      <c r="AV98" s="83">
        <v>0</v>
      </c>
      <c r="AW98" s="83">
        <v>359606000</v>
      </c>
      <c r="AX98" s="83">
        <v>0</v>
      </c>
      <c r="AY98" s="83">
        <v>0</v>
      </c>
      <c r="AZ98" s="83">
        <v>0</v>
      </c>
      <c r="BA98" s="83">
        <v>1575000</v>
      </c>
      <c r="BB98" s="84" t="s">
        <v>780</v>
      </c>
    </row>
    <row r="99" spans="1:54" x14ac:dyDescent="0.25">
      <c r="A99" s="62" t="str">
        <f t="shared" si="1"/>
        <v>1101055</v>
      </c>
      <c r="B99" s="68">
        <f>INDEX('Bilag 3'!$B$10:$B$637,MATCH('Data - enkelt'!A99,'Bilag 3'!$G$10:$G$637,0))</f>
        <v>11010</v>
      </c>
      <c r="C99" s="68">
        <f>INDEX('Bilag 3'!$D$10:$D$637,MATCH('Data - enkelt'!A99,'Bilag 3'!$G$10:$G$637,0))</f>
        <v>55</v>
      </c>
      <c r="D99" s="63" t="str">
        <f t="array" ref="D99">INDEX('Bilag 3'!$E$10:$E$636,MATCH(F99&amp;"_"&amp;G99,'Bilag 3'!$A$10:$A$636&amp;"_"&amp;'Bilag 3'!$C$10:$C$636,0))&amp;" - "&amp;INDEX('Bilag 3'!$F$10:$F$636,MATCH(F99&amp;"_"&amp;G99,'Bilag 3'!$A$10:$A$636&amp;"_"&amp;'Bilag 3'!$C$10:$C$636,0))</f>
        <v>Sparinvest - INDEX OMX C20 Capped KL</v>
      </c>
      <c r="E99" s="82">
        <v>201612</v>
      </c>
      <c r="F99" s="82">
        <v>11010</v>
      </c>
      <c r="G99" s="82">
        <v>55</v>
      </c>
      <c r="H99" s="83">
        <v>0</v>
      </c>
      <c r="I99" s="83">
        <v>7000</v>
      </c>
      <c r="J99" s="83">
        <v>13485000</v>
      </c>
      <c r="K99" s="83">
        <v>0</v>
      </c>
      <c r="L99" s="83">
        <v>3751000</v>
      </c>
      <c r="M99" s="83">
        <v>0</v>
      </c>
      <c r="N99" s="83">
        <v>0</v>
      </c>
      <c r="O99" s="83">
        <v>-1000</v>
      </c>
      <c r="P99" s="83">
        <v>138000</v>
      </c>
      <c r="Q99" s="83">
        <v>113000</v>
      </c>
      <c r="R99" s="83">
        <v>3742000</v>
      </c>
      <c r="S99" s="83">
        <v>0</v>
      </c>
      <c r="T99" s="83">
        <v>227000</v>
      </c>
      <c r="U99" s="84" t="s">
        <v>877</v>
      </c>
      <c r="V99" s="83">
        <v>1059374000</v>
      </c>
      <c r="W99" s="83">
        <v>2010000</v>
      </c>
      <c r="X99" s="83">
        <v>2010000</v>
      </c>
      <c r="Y99" s="83">
        <v>0</v>
      </c>
      <c r="Z99" s="83">
        <v>0</v>
      </c>
      <c r="AA99" s="83">
        <v>0</v>
      </c>
      <c r="AB99" s="83">
        <v>0</v>
      </c>
      <c r="AC99" s="83">
        <v>0</v>
      </c>
      <c r="AD99" s="83">
        <v>1053471000</v>
      </c>
      <c r="AE99" s="83">
        <v>1053471000</v>
      </c>
      <c r="AF99" s="83">
        <v>0</v>
      </c>
      <c r="AG99" s="83">
        <v>0</v>
      </c>
      <c r="AH99" s="83">
        <v>0</v>
      </c>
      <c r="AI99" s="83">
        <v>0</v>
      </c>
      <c r="AJ99" s="83">
        <v>0</v>
      </c>
      <c r="AK99" s="83">
        <v>0</v>
      </c>
      <c r="AL99" s="83">
        <v>0</v>
      </c>
      <c r="AM99" s="83">
        <v>0</v>
      </c>
      <c r="AN99" s="83">
        <v>0</v>
      </c>
      <c r="AO99" s="83">
        <v>0</v>
      </c>
      <c r="AP99" s="83">
        <v>0</v>
      </c>
      <c r="AQ99" s="83">
        <v>3893000</v>
      </c>
      <c r="AR99" s="82">
        <v>2016</v>
      </c>
      <c r="AS99" s="83">
        <v>1059374000</v>
      </c>
      <c r="AT99" s="83">
        <v>41000</v>
      </c>
      <c r="AU99" s="83">
        <v>41000</v>
      </c>
      <c r="AV99" s="83">
        <v>0</v>
      </c>
      <c r="AW99" s="83">
        <v>1054725000</v>
      </c>
      <c r="AX99" s="83">
        <v>0</v>
      </c>
      <c r="AY99" s="83">
        <v>0</v>
      </c>
      <c r="AZ99" s="83">
        <v>0</v>
      </c>
      <c r="BA99" s="83">
        <v>4608000</v>
      </c>
      <c r="BB99" s="84" t="s">
        <v>780</v>
      </c>
    </row>
    <row r="100" spans="1:54" x14ac:dyDescent="0.25">
      <c r="A100" s="62" t="str">
        <f t="shared" si="1"/>
        <v>1101056</v>
      </c>
      <c r="B100" s="68">
        <f>INDEX('Bilag 3'!$B$10:$B$637,MATCH('Data - enkelt'!A100,'Bilag 3'!$G$10:$G$637,0))</f>
        <v>11010</v>
      </c>
      <c r="C100" s="68">
        <f>INDEX('Bilag 3'!$D$10:$D$637,MATCH('Data - enkelt'!A100,'Bilag 3'!$G$10:$G$637,0))</f>
        <v>56</v>
      </c>
      <c r="D100" s="63" t="str">
        <f t="array" ref="D100">INDEX('Bilag 3'!$E$10:$E$636,MATCH(F100&amp;"_"&amp;G100,'Bilag 3'!$A$10:$A$636&amp;"_"&amp;'Bilag 3'!$C$10:$C$636,0))&amp;" - "&amp;INDEX('Bilag 3'!$F$10:$F$636,MATCH(F100&amp;"_"&amp;G100,'Bilag 3'!$A$10:$A$636&amp;"_"&amp;'Bilag 3'!$C$10:$C$636,0))</f>
        <v>Sparinvest - INDEX USA Growth KL</v>
      </c>
      <c r="E100" s="82">
        <v>201612</v>
      </c>
      <c r="F100" s="82">
        <v>11010</v>
      </c>
      <c r="G100" s="82">
        <v>56</v>
      </c>
      <c r="H100" s="83">
        <v>4000</v>
      </c>
      <c r="I100" s="83">
        <v>8000</v>
      </c>
      <c r="J100" s="83">
        <v>5848000</v>
      </c>
      <c r="K100" s="83">
        <v>0</v>
      </c>
      <c r="L100" s="83">
        <v>21778000</v>
      </c>
      <c r="M100" s="83">
        <v>0</v>
      </c>
      <c r="N100" s="83">
        <v>0</v>
      </c>
      <c r="O100" s="83">
        <v>-87000</v>
      </c>
      <c r="P100" s="83">
        <v>35000</v>
      </c>
      <c r="Q100" s="83">
        <v>105000</v>
      </c>
      <c r="R100" s="83">
        <v>2220000</v>
      </c>
      <c r="S100" s="83">
        <v>0</v>
      </c>
      <c r="T100" s="83">
        <v>895000</v>
      </c>
      <c r="U100" s="84" t="s">
        <v>878</v>
      </c>
      <c r="V100" s="83">
        <v>414828000</v>
      </c>
      <c r="W100" s="83">
        <v>0</v>
      </c>
      <c r="X100" s="83">
        <v>0</v>
      </c>
      <c r="Y100" s="83">
        <v>0</v>
      </c>
      <c r="Z100" s="83">
        <v>0</v>
      </c>
      <c r="AA100" s="83">
        <v>0</v>
      </c>
      <c r="AB100" s="83">
        <v>0</v>
      </c>
      <c r="AC100" s="83">
        <v>0</v>
      </c>
      <c r="AD100" s="83">
        <v>407302000</v>
      </c>
      <c r="AE100" s="83">
        <v>0</v>
      </c>
      <c r="AF100" s="83">
        <v>407302000</v>
      </c>
      <c r="AG100" s="83">
        <v>0</v>
      </c>
      <c r="AH100" s="83">
        <v>0</v>
      </c>
      <c r="AI100" s="83">
        <v>0</v>
      </c>
      <c r="AJ100" s="83">
        <v>0</v>
      </c>
      <c r="AK100" s="83">
        <v>0</v>
      </c>
      <c r="AL100" s="83">
        <v>0</v>
      </c>
      <c r="AM100" s="83">
        <v>0</v>
      </c>
      <c r="AN100" s="83">
        <v>0</v>
      </c>
      <c r="AO100" s="83">
        <v>0</v>
      </c>
      <c r="AP100" s="83">
        <v>0</v>
      </c>
      <c r="AQ100" s="83">
        <v>7526000</v>
      </c>
      <c r="AR100" s="82">
        <v>2016</v>
      </c>
      <c r="AS100" s="83">
        <v>414828000</v>
      </c>
      <c r="AT100" s="83">
        <v>3191000</v>
      </c>
      <c r="AU100" s="83">
        <v>3191000</v>
      </c>
      <c r="AV100" s="83">
        <v>0</v>
      </c>
      <c r="AW100" s="83">
        <v>408072000</v>
      </c>
      <c r="AX100" s="83">
        <v>0</v>
      </c>
      <c r="AY100" s="83">
        <v>0</v>
      </c>
      <c r="AZ100" s="83">
        <v>0</v>
      </c>
      <c r="BA100" s="83">
        <v>3565000</v>
      </c>
      <c r="BB100" s="84" t="s">
        <v>780</v>
      </c>
    </row>
    <row r="101" spans="1:54" x14ac:dyDescent="0.25">
      <c r="A101" s="62" t="str">
        <f t="shared" si="1"/>
        <v>1101057</v>
      </c>
      <c r="B101" s="68">
        <f>INDEX('Bilag 3'!$B$10:$B$637,MATCH('Data - enkelt'!A101,'Bilag 3'!$G$10:$G$637,0))</f>
        <v>11010</v>
      </c>
      <c r="C101" s="68">
        <f>INDEX('Bilag 3'!$D$10:$D$637,MATCH('Data - enkelt'!A101,'Bilag 3'!$G$10:$G$637,0))</f>
        <v>57</v>
      </c>
      <c r="D101" s="63" t="str">
        <f t="array" ref="D101">INDEX('Bilag 3'!$E$10:$E$636,MATCH(F101&amp;"_"&amp;G101,'Bilag 3'!$A$10:$A$636&amp;"_"&amp;'Bilag 3'!$C$10:$C$636,0))&amp;" - "&amp;INDEX('Bilag 3'!$F$10:$F$636,MATCH(F101&amp;"_"&amp;G101,'Bilag 3'!$A$10:$A$636&amp;"_"&amp;'Bilag 3'!$C$10:$C$636,0))</f>
        <v>Sparinvest - Emerging Markets Value Virksomhedsobligationer KL</v>
      </c>
      <c r="E101" s="82">
        <v>201612</v>
      </c>
      <c r="F101" s="82">
        <v>11010</v>
      </c>
      <c r="G101" s="82">
        <v>57</v>
      </c>
      <c r="H101" s="83">
        <v>21633000</v>
      </c>
      <c r="I101" s="83">
        <v>6000</v>
      </c>
      <c r="J101" s="83">
        <v>0</v>
      </c>
      <c r="K101" s="83">
        <v>13092000</v>
      </c>
      <c r="L101" s="83">
        <v>132000</v>
      </c>
      <c r="M101" s="83">
        <v>0</v>
      </c>
      <c r="N101" s="83">
        <v>17890000</v>
      </c>
      <c r="O101" s="83">
        <v>-1024000</v>
      </c>
      <c r="P101" s="83">
        <v>0</v>
      </c>
      <c r="Q101" s="83">
        <v>191000</v>
      </c>
      <c r="R101" s="83">
        <v>4913000</v>
      </c>
      <c r="S101" s="83">
        <v>0</v>
      </c>
      <c r="T101" s="83">
        <v>0</v>
      </c>
      <c r="U101" s="84" t="s">
        <v>879</v>
      </c>
      <c r="V101" s="83">
        <v>402470000</v>
      </c>
      <c r="W101" s="83">
        <v>3384000</v>
      </c>
      <c r="X101" s="83">
        <v>3384000</v>
      </c>
      <c r="Y101" s="83">
        <v>0</v>
      </c>
      <c r="Z101" s="83">
        <v>394097000</v>
      </c>
      <c r="AA101" s="83">
        <v>0</v>
      </c>
      <c r="AB101" s="83">
        <v>392879000</v>
      </c>
      <c r="AC101" s="83">
        <v>1218000</v>
      </c>
      <c r="AD101" s="83">
        <v>1538000</v>
      </c>
      <c r="AE101" s="83">
        <v>0</v>
      </c>
      <c r="AF101" s="83">
        <v>1538000</v>
      </c>
      <c r="AG101" s="83">
        <v>0</v>
      </c>
      <c r="AH101" s="83">
        <v>0</v>
      </c>
      <c r="AI101" s="83">
        <v>0</v>
      </c>
      <c r="AJ101" s="83">
        <v>0</v>
      </c>
      <c r="AK101" s="83">
        <v>0</v>
      </c>
      <c r="AL101" s="83">
        <v>0</v>
      </c>
      <c r="AM101" s="83">
        <v>3446000</v>
      </c>
      <c r="AN101" s="83">
        <v>0</v>
      </c>
      <c r="AO101" s="83">
        <v>3446000</v>
      </c>
      <c r="AP101" s="83">
        <v>0</v>
      </c>
      <c r="AQ101" s="83">
        <v>5000</v>
      </c>
      <c r="AR101" s="82">
        <v>2016</v>
      </c>
      <c r="AS101" s="83">
        <v>402470000</v>
      </c>
      <c r="AT101" s="83">
        <v>5000</v>
      </c>
      <c r="AU101" s="83">
        <v>5000</v>
      </c>
      <c r="AV101" s="83">
        <v>0</v>
      </c>
      <c r="AW101" s="83">
        <v>402412000</v>
      </c>
      <c r="AX101" s="83">
        <v>48000</v>
      </c>
      <c r="AY101" s="83">
        <v>48000</v>
      </c>
      <c r="AZ101" s="83">
        <v>0</v>
      </c>
      <c r="BA101" s="83">
        <v>5000</v>
      </c>
      <c r="BB101" s="84" t="s">
        <v>780</v>
      </c>
    </row>
    <row r="102" spans="1:54" x14ac:dyDescent="0.25">
      <c r="A102" s="62" t="str">
        <f t="shared" si="1"/>
        <v>1101058</v>
      </c>
      <c r="B102" s="68">
        <f>INDEX('Bilag 3'!$B$10:$B$637,MATCH('Data - enkelt'!A102,'Bilag 3'!$G$10:$G$637,0))</f>
        <v>11010</v>
      </c>
      <c r="C102" s="68">
        <f>INDEX('Bilag 3'!$D$10:$D$637,MATCH('Data - enkelt'!A102,'Bilag 3'!$G$10:$G$637,0))</f>
        <v>58</v>
      </c>
      <c r="D102" s="63" t="str">
        <f t="array" ref="D102">INDEX('Bilag 3'!$E$10:$E$636,MATCH(F102&amp;"_"&amp;G102,'Bilag 3'!$A$10:$A$636&amp;"_"&amp;'Bilag 3'!$C$10:$C$636,0))&amp;" - "&amp;INDEX('Bilag 3'!$F$10:$F$636,MATCH(F102&amp;"_"&amp;G102,'Bilag 3'!$A$10:$A$636&amp;"_"&amp;'Bilag 3'!$C$10:$C$636,0))</f>
        <v>Sparinvest - Value Bonds 2017 Udb. KL</v>
      </c>
      <c r="E102" s="82">
        <v>201612</v>
      </c>
      <c r="F102" s="82">
        <v>11010</v>
      </c>
      <c r="G102" s="82">
        <v>58</v>
      </c>
      <c r="H102" s="83">
        <v>23086000</v>
      </c>
      <c r="I102" s="83">
        <v>9000</v>
      </c>
      <c r="J102" s="83">
        <v>0</v>
      </c>
      <c r="K102" s="83">
        <v>-3558000</v>
      </c>
      <c r="L102" s="83">
        <v>-70000</v>
      </c>
      <c r="M102" s="83">
        <v>0</v>
      </c>
      <c r="N102" s="83">
        <v>-5997000</v>
      </c>
      <c r="O102" s="83">
        <v>864000</v>
      </c>
      <c r="P102" s="83">
        <v>0</v>
      </c>
      <c r="Q102" s="83">
        <v>191000</v>
      </c>
      <c r="R102" s="83">
        <v>4060000</v>
      </c>
      <c r="S102" s="83">
        <v>0</v>
      </c>
      <c r="T102" s="83">
        <v>0</v>
      </c>
      <c r="U102" s="84"/>
      <c r="V102" s="83">
        <v>375142000</v>
      </c>
      <c r="W102" s="83">
        <v>25370000</v>
      </c>
      <c r="X102" s="83">
        <v>25370000</v>
      </c>
      <c r="Y102" s="83">
        <v>0</v>
      </c>
      <c r="Z102" s="83">
        <v>344147000</v>
      </c>
      <c r="AA102" s="83">
        <v>8466000</v>
      </c>
      <c r="AB102" s="83">
        <v>334869000</v>
      </c>
      <c r="AC102" s="83">
        <v>812000</v>
      </c>
      <c r="AD102" s="83">
        <v>3338000</v>
      </c>
      <c r="AE102" s="83">
        <v>0</v>
      </c>
      <c r="AF102" s="83">
        <v>3338000</v>
      </c>
      <c r="AG102" s="83">
        <v>0</v>
      </c>
      <c r="AH102" s="83">
        <v>0</v>
      </c>
      <c r="AI102" s="83">
        <v>0</v>
      </c>
      <c r="AJ102" s="83">
        <v>0</v>
      </c>
      <c r="AK102" s="83">
        <v>0</v>
      </c>
      <c r="AL102" s="83">
        <v>0</v>
      </c>
      <c r="AM102" s="83">
        <v>1916000</v>
      </c>
      <c r="AN102" s="83">
        <v>0</v>
      </c>
      <c r="AO102" s="83">
        <v>1916000</v>
      </c>
      <c r="AP102" s="83">
        <v>0</v>
      </c>
      <c r="AQ102" s="83">
        <v>371000</v>
      </c>
      <c r="AR102" s="82">
        <v>2016</v>
      </c>
      <c r="AS102" s="83">
        <v>375142000</v>
      </c>
      <c r="AT102" s="83">
        <v>0</v>
      </c>
      <c r="AU102" s="83">
        <v>0</v>
      </c>
      <c r="AV102" s="83">
        <v>0</v>
      </c>
      <c r="AW102" s="83">
        <v>374950000</v>
      </c>
      <c r="AX102" s="83">
        <v>192000</v>
      </c>
      <c r="AY102" s="83">
        <v>192000</v>
      </c>
      <c r="AZ102" s="83">
        <v>0</v>
      </c>
      <c r="BA102" s="83">
        <v>0</v>
      </c>
      <c r="BB102" s="84" t="s">
        <v>780</v>
      </c>
    </row>
    <row r="103" spans="1:54" x14ac:dyDescent="0.25">
      <c r="A103" s="62" t="str">
        <f t="shared" si="1"/>
        <v>1101059</v>
      </c>
      <c r="B103" s="68">
        <f>INDEX('Bilag 3'!$B$10:$B$637,MATCH('Data - enkelt'!A103,'Bilag 3'!$G$10:$G$637,0))</f>
        <v>11010</v>
      </c>
      <c r="C103" s="68">
        <f>INDEX('Bilag 3'!$D$10:$D$637,MATCH('Data - enkelt'!A103,'Bilag 3'!$G$10:$G$637,0))</f>
        <v>59</v>
      </c>
      <c r="D103" s="63" t="str">
        <f t="array" ref="D103">INDEX('Bilag 3'!$E$10:$E$636,MATCH(F103&amp;"_"&amp;G103,'Bilag 3'!$A$10:$A$636&amp;"_"&amp;'Bilag 3'!$C$10:$C$636,0))&amp;" - "&amp;INDEX('Bilag 3'!$F$10:$F$636,MATCH(F103&amp;"_"&amp;G103,'Bilag 3'!$A$10:$A$636&amp;"_"&amp;'Bilag 3'!$C$10:$C$636,0))</f>
        <v>Sparinvest - INDEX Stabile Obligationer KL</v>
      </c>
      <c r="E103" s="82">
        <v>201612</v>
      </c>
      <c r="F103" s="82">
        <v>11010</v>
      </c>
      <c r="G103" s="82">
        <v>59</v>
      </c>
      <c r="H103" s="83">
        <v>20183000</v>
      </c>
      <c r="I103" s="83">
        <v>48000</v>
      </c>
      <c r="J103" s="83">
        <v>0</v>
      </c>
      <c r="K103" s="83">
        <v>-2670000</v>
      </c>
      <c r="L103" s="83">
        <v>0</v>
      </c>
      <c r="M103" s="83">
        <v>0</v>
      </c>
      <c r="N103" s="83">
        <v>0</v>
      </c>
      <c r="O103" s="83">
        <v>0</v>
      </c>
      <c r="P103" s="83">
        <v>0</v>
      </c>
      <c r="Q103" s="83">
        <v>5000</v>
      </c>
      <c r="R103" s="83">
        <v>2380000</v>
      </c>
      <c r="S103" s="83">
        <v>0</v>
      </c>
      <c r="T103" s="83">
        <v>0</v>
      </c>
      <c r="U103" s="84"/>
      <c r="V103" s="83">
        <v>1067368000</v>
      </c>
      <c r="W103" s="83">
        <v>27717000</v>
      </c>
      <c r="X103" s="83">
        <v>27717000</v>
      </c>
      <c r="Y103" s="83">
        <v>0</v>
      </c>
      <c r="Z103" s="83">
        <v>1039355000</v>
      </c>
      <c r="AA103" s="83">
        <v>1014271000</v>
      </c>
      <c r="AB103" s="83">
        <v>25084000</v>
      </c>
      <c r="AC103" s="83">
        <v>0</v>
      </c>
      <c r="AD103" s="83">
        <v>0</v>
      </c>
      <c r="AE103" s="83">
        <v>0</v>
      </c>
      <c r="AF103" s="83">
        <v>0</v>
      </c>
      <c r="AG103" s="83">
        <v>0</v>
      </c>
      <c r="AH103" s="83">
        <v>0</v>
      </c>
      <c r="AI103" s="83">
        <v>0</v>
      </c>
      <c r="AJ103" s="83">
        <v>0</v>
      </c>
      <c r="AK103" s="83">
        <v>0</v>
      </c>
      <c r="AL103" s="83">
        <v>0</v>
      </c>
      <c r="AM103" s="83">
        <v>0</v>
      </c>
      <c r="AN103" s="83">
        <v>0</v>
      </c>
      <c r="AO103" s="83">
        <v>0</v>
      </c>
      <c r="AP103" s="83">
        <v>0</v>
      </c>
      <c r="AQ103" s="83">
        <v>296000</v>
      </c>
      <c r="AR103" s="82">
        <v>2016</v>
      </c>
      <c r="AS103" s="83">
        <v>1067368000</v>
      </c>
      <c r="AT103" s="83">
        <v>54000</v>
      </c>
      <c r="AU103" s="83">
        <v>54000</v>
      </c>
      <c r="AV103" s="83">
        <v>0</v>
      </c>
      <c r="AW103" s="83">
        <v>1067314000</v>
      </c>
      <c r="AX103" s="83">
        <v>0</v>
      </c>
      <c r="AY103" s="83">
        <v>0</v>
      </c>
      <c r="AZ103" s="83">
        <v>0</v>
      </c>
      <c r="BA103" s="83">
        <v>0</v>
      </c>
      <c r="BB103" s="84" t="s">
        <v>780</v>
      </c>
    </row>
    <row r="104" spans="1:54" x14ac:dyDescent="0.25">
      <c r="A104" s="62" t="str">
        <f t="shared" si="1"/>
        <v>1101060</v>
      </c>
      <c r="B104" s="68">
        <f>INDEX('Bilag 3'!$B$10:$B$637,MATCH('Data - enkelt'!A104,'Bilag 3'!$G$10:$G$637,0))</f>
        <v>11010</v>
      </c>
      <c r="C104" s="68">
        <f>INDEX('Bilag 3'!$D$10:$D$637,MATCH('Data - enkelt'!A104,'Bilag 3'!$G$10:$G$637,0))</f>
        <v>60</v>
      </c>
      <c r="D104" s="63" t="str">
        <f t="array" ref="D104">INDEX('Bilag 3'!$E$10:$E$636,MATCH(F104&amp;"_"&amp;G104,'Bilag 3'!$A$10:$A$636&amp;"_"&amp;'Bilag 3'!$C$10:$C$636,0))&amp;" - "&amp;INDEX('Bilag 3'!$F$10:$F$636,MATCH(F104&amp;"_"&amp;G104,'Bilag 3'!$A$10:$A$636&amp;"_"&amp;'Bilag 3'!$C$10:$C$636,0))</f>
        <v>Sparinvest - Value Bonds 2018 Udb. KL</v>
      </c>
      <c r="E104" s="82">
        <v>201612</v>
      </c>
      <c r="F104" s="82">
        <v>11010</v>
      </c>
      <c r="G104" s="82">
        <v>60</v>
      </c>
      <c r="H104" s="83">
        <v>8557000</v>
      </c>
      <c r="I104" s="83">
        <v>11000</v>
      </c>
      <c r="J104" s="83">
        <v>0</v>
      </c>
      <c r="K104" s="83">
        <v>329000</v>
      </c>
      <c r="L104" s="83">
        <v>0</v>
      </c>
      <c r="M104" s="83">
        <v>0</v>
      </c>
      <c r="N104" s="83">
        <v>-2776000</v>
      </c>
      <c r="O104" s="83">
        <v>241000</v>
      </c>
      <c r="P104" s="83">
        <v>0</v>
      </c>
      <c r="Q104" s="83">
        <v>65000</v>
      </c>
      <c r="R104" s="83">
        <v>1578000</v>
      </c>
      <c r="S104" s="83">
        <v>0</v>
      </c>
      <c r="T104" s="83">
        <v>0</v>
      </c>
      <c r="U104" s="84"/>
      <c r="V104" s="83">
        <v>138431000</v>
      </c>
      <c r="W104" s="83">
        <v>10214000</v>
      </c>
      <c r="X104" s="83">
        <v>10214000</v>
      </c>
      <c r="Y104" s="83">
        <v>0</v>
      </c>
      <c r="Z104" s="83">
        <v>127231000</v>
      </c>
      <c r="AA104" s="83">
        <v>1579000</v>
      </c>
      <c r="AB104" s="83">
        <v>125652000</v>
      </c>
      <c r="AC104" s="83">
        <v>0</v>
      </c>
      <c r="AD104" s="83">
        <v>0</v>
      </c>
      <c r="AE104" s="83">
        <v>0</v>
      </c>
      <c r="AF104" s="83">
        <v>0</v>
      </c>
      <c r="AG104" s="83">
        <v>0</v>
      </c>
      <c r="AH104" s="83">
        <v>0</v>
      </c>
      <c r="AI104" s="83">
        <v>0</v>
      </c>
      <c r="AJ104" s="83">
        <v>0</v>
      </c>
      <c r="AK104" s="83">
        <v>0</v>
      </c>
      <c r="AL104" s="83">
        <v>0</v>
      </c>
      <c r="AM104" s="83">
        <v>986000</v>
      </c>
      <c r="AN104" s="83">
        <v>0</v>
      </c>
      <c r="AO104" s="83">
        <v>986000</v>
      </c>
      <c r="AP104" s="83">
        <v>0</v>
      </c>
      <c r="AQ104" s="83">
        <v>0</v>
      </c>
      <c r="AR104" s="82">
        <v>2016</v>
      </c>
      <c r="AS104" s="83">
        <v>138431000</v>
      </c>
      <c r="AT104" s="83">
        <v>0</v>
      </c>
      <c r="AU104" s="83">
        <v>0</v>
      </c>
      <c r="AV104" s="83">
        <v>0</v>
      </c>
      <c r="AW104" s="83">
        <v>138417000</v>
      </c>
      <c r="AX104" s="83">
        <v>14000</v>
      </c>
      <c r="AY104" s="83">
        <v>14000</v>
      </c>
      <c r="AZ104" s="83">
        <v>0</v>
      </c>
      <c r="BA104" s="83">
        <v>0</v>
      </c>
      <c r="BB104" s="84" t="s">
        <v>780</v>
      </c>
    </row>
    <row r="105" spans="1:54" x14ac:dyDescent="0.25">
      <c r="A105" s="62" t="str">
        <f t="shared" si="1"/>
        <v>1101061</v>
      </c>
      <c r="B105" s="68">
        <f>INDEX('Bilag 3'!$B$10:$B$637,MATCH('Data - enkelt'!A105,'Bilag 3'!$G$10:$G$637,0))</f>
        <v>11010</v>
      </c>
      <c r="C105" s="68">
        <f>INDEX('Bilag 3'!$D$10:$D$637,MATCH('Data - enkelt'!A105,'Bilag 3'!$G$10:$G$637,0))</f>
        <v>61</v>
      </c>
      <c r="D105" s="63" t="str">
        <f t="array" ref="D105">INDEX('Bilag 3'!$E$10:$E$636,MATCH(F105&amp;"_"&amp;G105,'Bilag 3'!$A$10:$A$636&amp;"_"&amp;'Bilag 3'!$C$10:$C$636,0))&amp;" - "&amp;INDEX('Bilag 3'!$F$10:$F$636,MATCH(F105&amp;"_"&amp;G105,'Bilag 3'!$A$10:$A$636&amp;"_"&amp;'Bilag 3'!$C$10:$C$636,0))</f>
        <v>Sparinvest - Mix Lav Risiko KL</v>
      </c>
      <c r="E105" s="82">
        <v>201612</v>
      </c>
      <c r="F105" s="82">
        <v>11010</v>
      </c>
      <c r="G105" s="82">
        <v>61</v>
      </c>
      <c r="H105" s="83">
        <v>1000</v>
      </c>
      <c r="I105" s="83">
        <v>43000</v>
      </c>
      <c r="J105" s="83">
        <v>1056000</v>
      </c>
      <c r="K105" s="83">
        <v>0</v>
      </c>
      <c r="L105" s="83">
        <v>29894000</v>
      </c>
      <c r="M105" s="83">
        <v>0</v>
      </c>
      <c r="N105" s="83">
        <v>0</v>
      </c>
      <c r="O105" s="83">
        <v>0</v>
      </c>
      <c r="P105" s="83">
        <v>0</v>
      </c>
      <c r="Q105" s="83">
        <v>321000</v>
      </c>
      <c r="R105" s="83">
        <v>2582000</v>
      </c>
      <c r="S105" s="83">
        <v>0</v>
      </c>
      <c r="T105" s="83">
        <v>0</v>
      </c>
      <c r="U105" s="84"/>
      <c r="V105" s="83">
        <v>869814000</v>
      </c>
      <c r="W105" s="83">
        <v>17406000</v>
      </c>
      <c r="X105" s="83">
        <v>17406000</v>
      </c>
      <c r="Y105" s="83">
        <v>0</v>
      </c>
      <c r="Z105" s="83">
        <v>0</v>
      </c>
      <c r="AA105" s="83">
        <v>0</v>
      </c>
      <c r="AB105" s="83">
        <v>0</v>
      </c>
      <c r="AC105" s="83">
        <v>0</v>
      </c>
      <c r="AD105" s="83">
        <v>0</v>
      </c>
      <c r="AE105" s="83">
        <v>0</v>
      </c>
      <c r="AF105" s="83">
        <v>0</v>
      </c>
      <c r="AG105" s="83">
        <v>0</v>
      </c>
      <c r="AH105" s="83">
        <v>0</v>
      </c>
      <c r="AI105" s="83">
        <v>0</v>
      </c>
      <c r="AJ105" s="83">
        <v>852398000</v>
      </c>
      <c r="AK105" s="83">
        <v>852398000</v>
      </c>
      <c r="AL105" s="83">
        <v>0</v>
      </c>
      <c r="AM105" s="83">
        <v>0</v>
      </c>
      <c r="AN105" s="83">
        <v>0</v>
      </c>
      <c r="AO105" s="83">
        <v>0</v>
      </c>
      <c r="AP105" s="83">
        <v>0</v>
      </c>
      <c r="AQ105" s="83">
        <v>10000</v>
      </c>
      <c r="AR105" s="82">
        <v>2016</v>
      </c>
      <c r="AS105" s="83">
        <v>869814000</v>
      </c>
      <c r="AT105" s="83">
        <v>7000</v>
      </c>
      <c r="AU105" s="83">
        <v>7000</v>
      </c>
      <c r="AV105" s="83">
        <v>0</v>
      </c>
      <c r="AW105" s="83">
        <v>869807000</v>
      </c>
      <c r="AX105" s="83">
        <v>0</v>
      </c>
      <c r="AY105" s="83">
        <v>0</v>
      </c>
      <c r="AZ105" s="83">
        <v>0</v>
      </c>
      <c r="BA105" s="83">
        <v>0</v>
      </c>
      <c r="BB105" s="84" t="s">
        <v>780</v>
      </c>
    </row>
    <row r="106" spans="1:54" x14ac:dyDescent="0.25">
      <c r="A106" s="62" t="str">
        <f t="shared" si="1"/>
        <v>1101062</v>
      </c>
      <c r="B106" s="68">
        <f>INDEX('Bilag 3'!$B$10:$B$637,MATCH('Data - enkelt'!A106,'Bilag 3'!$G$10:$G$637,0))</f>
        <v>11010</v>
      </c>
      <c r="C106" s="68">
        <f>INDEX('Bilag 3'!$D$10:$D$637,MATCH('Data - enkelt'!A106,'Bilag 3'!$G$10:$G$637,0))</f>
        <v>62</v>
      </c>
      <c r="D106" s="63" t="str">
        <f t="array" ref="D106">INDEX('Bilag 3'!$E$10:$E$636,MATCH(F106&amp;"_"&amp;G106,'Bilag 3'!$A$10:$A$636&amp;"_"&amp;'Bilag 3'!$C$10:$C$636,0))&amp;" - "&amp;INDEX('Bilag 3'!$F$10:$F$636,MATCH(F106&amp;"_"&amp;G106,'Bilag 3'!$A$10:$A$636&amp;"_"&amp;'Bilag 3'!$C$10:$C$636,0))</f>
        <v>Sparinvest - Mix Mellem Risiko KL</v>
      </c>
      <c r="E106" s="82">
        <v>201612</v>
      </c>
      <c r="F106" s="82">
        <v>11010</v>
      </c>
      <c r="G106" s="82">
        <v>62</v>
      </c>
      <c r="H106" s="83">
        <v>1000</v>
      </c>
      <c r="I106" s="83">
        <v>24000</v>
      </c>
      <c r="J106" s="83">
        <v>1328000</v>
      </c>
      <c r="K106" s="83">
        <v>0</v>
      </c>
      <c r="L106" s="83">
        <v>32440000</v>
      </c>
      <c r="M106" s="83">
        <v>0</v>
      </c>
      <c r="N106" s="83">
        <v>0</v>
      </c>
      <c r="O106" s="83">
        <v>0</v>
      </c>
      <c r="P106" s="83">
        <v>0</v>
      </c>
      <c r="Q106" s="83">
        <v>303000</v>
      </c>
      <c r="R106" s="83">
        <v>2564000</v>
      </c>
      <c r="S106" s="83">
        <v>0</v>
      </c>
      <c r="T106" s="83">
        <v>0</v>
      </c>
      <c r="U106" s="84"/>
      <c r="V106" s="83">
        <v>634266000</v>
      </c>
      <c r="W106" s="83">
        <v>9480000</v>
      </c>
      <c r="X106" s="83">
        <v>9480000</v>
      </c>
      <c r="Y106" s="83">
        <v>0</v>
      </c>
      <c r="Z106" s="83">
        <v>0</v>
      </c>
      <c r="AA106" s="83">
        <v>0</v>
      </c>
      <c r="AB106" s="83">
        <v>0</v>
      </c>
      <c r="AC106" s="83">
        <v>0</v>
      </c>
      <c r="AD106" s="83">
        <v>0</v>
      </c>
      <c r="AE106" s="83">
        <v>0</v>
      </c>
      <c r="AF106" s="83">
        <v>0</v>
      </c>
      <c r="AG106" s="83">
        <v>0</v>
      </c>
      <c r="AH106" s="83">
        <v>0</v>
      </c>
      <c r="AI106" s="83">
        <v>0</v>
      </c>
      <c r="AJ106" s="83">
        <v>624786000</v>
      </c>
      <c r="AK106" s="83">
        <v>624786000</v>
      </c>
      <c r="AL106" s="83">
        <v>0</v>
      </c>
      <c r="AM106" s="83">
        <v>0</v>
      </c>
      <c r="AN106" s="83">
        <v>0</v>
      </c>
      <c r="AO106" s="83">
        <v>0</v>
      </c>
      <c r="AP106" s="83">
        <v>0</v>
      </c>
      <c r="AQ106" s="83">
        <v>0</v>
      </c>
      <c r="AR106" s="82">
        <v>2016</v>
      </c>
      <c r="AS106" s="83">
        <v>634266000</v>
      </c>
      <c r="AT106" s="83">
        <v>35000</v>
      </c>
      <c r="AU106" s="83">
        <v>35000</v>
      </c>
      <c r="AV106" s="83">
        <v>0</v>
      </c>
      <c r="AW106" s="83">
        <v>634231000</v>
      </c>
      <c r="AX106" s="83">
        <v>0</v>
      </c>
      <c r="AY106" s="83">
        <v>0</v>
      </c>
      <c r="AZ106" s="83">
        <v>0</v>
      </c>
      <c r="BA106" s="83">
        <v>0</v>
      </c>
      <c r="BB106" s="84" t="s">
        <v>780</v>
      </c>
    </row>
    <row r="107" spans="1:54" x14ac:dyDescent="0.25">
      <c r="A107" s="62" t="str">
        <f t="shared" si="1"/>
        <v>1101063</v>
      </c>
      <c r="B107" s="68">
        <f>INDEX('Bilag 3'!$B$10:$B$637,MATCH('Data - enkelt'!A107,'Bilag 3'!$G$10:$G$637,0))</f>
        <v>11010</v>
      </c>
      <c r="C107" s="68">
        <f>INDEX('Bilag 3'!$D$10:$D$637,MATCH('Data - enkelt'!A107,'Bilag 3'!$G$10:$G$637,0))</f>
        <v>63</v>
      </c>
      <c r="D107" s="63" t="str">
        <f t="array" ref="D107">INDEX('Bilag 3'!$E$10:$E$636,MATCH(F107&amp;"_"&amp;G107,'Bilag 3'!$A$10:$A$636&amp;"_"&amp;'Bilag 3'!$C$10:$C$636,0))&amp;" - "&amp;INDEX('Bilag 3'!$F$10:$F$636,MATCH(F107&amp;"_"&amp;G107,'Bilag 3'!$A$10:$A$636&amp;"_"&amp;'Bilag 3'!$C$10:$C$636,0))</f>
        <v>Sparinvest - Mix Høj Risiko KL</v>
      </c>
      <c r="E107" s="82">
        <v>201612</v>
      </c>
      <c r="F107" s="82">
        <v>11010</v>
      </c>
      <c r="G107" s="82">
        <v>63</v>
      </c>
      <c r="H107" s="83">
        <v>0</v>
      </c>
      <c r="I107" s="83">
        <v>4000</v>
      </c>
      <c r="J107" s="83">
        <v>483000</v>
      </c>
      <c r="K107" s="83">
        <v>0</v>
      </c>
      <c r="L107" s="83">
        <v>9537000</v>
      </c>
      <c r="M107" s="83">
        <v>0</v>
      </c>
      <c r="N107" s="83">
        <v>0</v>
      </c>
      <c r="O107" s="83">
        <v>0</v>
      </c>
      <c r="P107" s="83">
        <v>0</v>
      </c>
      <c r="Q107" s="83">
        <v>79000</v>
      </c>
      <c r="R107" s="83">
        <v>703000</v>
      </c>
      <c r="S107" s="83">
        <v>0</v>
      </c>
      <c r="T107" s="83">
        <v>0</v>
      </c>
      <c r="U107" s="84"/>
      <c r="V107" s="83">
        <v>144555000</v>
      </c>
      <c r="W107" s="83">
        <v>1431000</v>
      </c>
      <c r="X107" s="83">
        <v>1431000</v>
      </c>
      <c r="Y107" s="83">
        <v>0</v>
      </c>
      <c r="Z107" s="83">
        <v>0</v>
      </c>
      <c r="AA107" s="83">
        <v>0</v>
      </c>
      <c r="AB107" s="83">
        <v>0</v>
      </c>
      <c r="AC107" s="83">
        <v>0</v>
      </c>
      <c r="AD107" s="83">
        <v>0</v>
      </c>
      <c r="AE107" s="83">
        <v>0</v>
      </c>
      <c r="AF107" s="83">
        <v>0</v>
      </c>
      <c r="AG107" s="83">
        <v>0</v>
      </c>
      <c r="AH107" s="83">
        <v>0</v>
      </c>
      <c r="AI107" s="83">
        <v>0</v>
      </c>
      <c r="AJ107" s="83">
        <v>143114000</v>
      </c>
      <c r="AK107" s="83">
        <v>143114000</v>
      </c>
      <c r="AL107" s="83">
        <v>0</v>
      </c>
      <c r="AM107" s="83">
        <v>0</v>
      </c>
      <c r="AN107" s="83">
        <v>0</v>
      </c>
      <c r="AO107" s="83">
        <v>0</v>
      </c>
      <c r="AP107" s="83">
        <v>0</v>
      </c>
      <c r="AQ107" s="83">
        <v>10000</v>
      </c>
      <c r="AR107" s="82">
        <v>2016</v>
      </c>
      <c r="AS107" s="83">
        <v>144555000</v>
      </c>
      <c r="AT107" s="83">
        <v>0</v>
      </c>
      <c r="AU107" s="83">
        <v>0</v>
      </c>
      <c r="AV107" s="83">
        <v>0</v>
      </c>
      <c r="AW107" s="83">
        <v>144555000</v>
      </c>
      <c r="AX107" s="83">
        <v>0</v>
      </c>
      <c r="AY107" s="83">
        <v>0</v>
      </c>
      <c r="AZ107" s="83">
        <v>0</v>
      </c>
      <c r="BA107" s="83">
        <v>0</v>
      </c>
      <c r="BB107" s="84" t="s">
        <v>780</v>
      </c>
    </row>
    <row r="108" spans="1:54" x14ac:dyDescent="0.25">
      <c r="A108" s="62" t="str">
        <f t="shared" si="1"/>
        <v>110112</v>
      </c>
      <c r="B108" s="68">
        <f>INDEX('Bilag 3'!$B$10:$B$637,MATCH('Data - enkelt'!A108,'Bilag 3'!$G$10:$G$637,0))</f>
        <v>11011</v>
      </c>
      <c r="C108" s="68">
        <f>INDEX('Bilag 3'!$D$10:$D$637,MATCH('Data - enkelt'!A108,'Bilag 3'!$G$10:$G$637,0))</f>
        <v>2</v>
      </c>
      <c r="D108" s="63" t="str">
        <f t="array" ref="D108">INDEX('Bilag 3'!$E$10:$E$636,MATCH(F108&amp;"_"&amp;G108,'Bilag 3'!$A$10:$A$636&amp;"_"&amp;'Bilag 3'!$C$10:$C$636,0))&amp;" - "&amp;INDEX('Bilag 3'!$F$10:$F$636,MATCH(F108&amp;"_"&amp;G108,'Bilag 3'!$A$10:$A$636&amp;"_"&amp;'Bilag 3'!$C$10:$C$636,0))</f>
        <v>Lån &amp; Spar Invest - Verden</v>
      </c>
      <c r="E108" s="82">
        <v>201612</v>
      </c>
      <c r="F108" s="82">
        <v>11011</v>
      </c>
      <c r="G108" s="82">
        <v>2</v>
      </c>
      <c r="H108" s="83">
        <v>0</v>
      </c>
      <c r="I108" s="83">
        <v>0</v>
      </c>
      <c r="J108" s="83">
        <v>11603000</v>
      </c>
      <c r="K108" s="83">
        <v>0</v>
      </c>
      <c r="L108" s="83">
        <v>16307000</v>
      </c>
      <c r="M108" s="83">
        <v>0</v>
      </c>
      <c r="N108" s="83">
        <v>0</v>
      </c>
      <c r="O108" s="83">
        <v>0</v>
      </c>
      <c r="P108" s="83">
        <v>-8000</v>
      </c>
      <c r="Q108" s="83">
        <v>1864000</v>
      </c>
      <c r="R108" s="83">
        <v>6948000</v>
      </c>
      <c r="S108" s="83">
        <v>0</v>
      </c>
      <c r="T108" s="83">
        <v>1230000</v>
      </c>
      <c r="U108" s="84" t="s">
        <v>880</v>
      </c>
      <c r="V108" s="83">
        <v>630160000</v>
      </c>
      <c r="W108" s="83">
        <v>20449000</v>
      </c>
      <c r="X108" s="83">
        <v>20449000</v>
      </c>
      <c r="Y108" s="83">
        <v>0</v>
      </c>
      <c r="Z108" s="83">
        <v>0</v>
      </c>
      <c r="AA108" s="83">
        <v>0</v>
      </c>
      <c r="AB108" s="83">
        <v>0</v>
      </c>
      <c r="AC108" s="83">
        <v>0</v>
      </c>
      <c r="AD108" s="83">
        <v>607550000</v>
      </c>
      <c r="AE108" s="83">
        <v>0</v>
      </c>
      <c r="AF108" s="83">
        <v>607550000</v>
      </c>
      <c r="AG108" s="83">
        <v>0</v>
      </c>
      <c r="AH108" s="83">
        <v>0</v>
      </c>
      <c r="AI108" s="83">
        <v>0</v>
      </c>
      <c r="AJ108" s="83">
        <v>0</v>
      </c>
      <c r="AK108" s="83">
        <v>0</v>
      </c>
      <c r="AL108" s="83">
        <v>0</v>
      </c>
      <c r="AM108" s="83">
        <v>0</v>
      </c>
      <c r="AN108" s="83">
        <v>0</v>
      </c>
      <c r="AO108" s="83">
        <v>0</v>
      </c>
      <c r="AP108" s="83">
        <v>0</v>
      </c>
      <c r="AQ108" s="83">
        <v>2161000</v>
      </c>
      <c r="AR108" s="82">
        <v>2016</v>
      </c>
      <c r="AS108" s="83">
        <v>630160000</v>
      </c>
      <c r="AT108" s="83">
        <v>1262000</v>
      </c>
      <c r="AU108" s="83">
        <v>1262000</v>
      </c>
      <c r="AV108" s="83">
        <v>0</v>
      </c>
      <c r="AW108" s="83">
        <v>628898000</v>
      </c>
      <c r="AX108" s="83">
        <v>0</v>
      </c>
      <c r="AY108" s="83">
        <v>0</v>
      </c>
      <c r="AZ108" s="83">
        <v>0</v>
      </c>
      <c r="BA108" s="83">
        <v>0</v>
      </c>
      <c r="BB108" s="84" t="s">
        <v>780</v>
      </c>
    </row>
    <row r="109" spans="1:54" x14ac:dyDescent="0.25">
      <c r="A109" s="62" t="str">
        <f t="shared" si="1"/>
        <v>110113</v>
      </c>
      <c r="B109" s="68">
        <f>INDEX('Bilag 3'!$B$10:$B$637,MATCH('Data - enkelt'!A109,'Bilag 3'!$G$10:$G$637,0))</f>
        <v>11011</v>
      </c>
      <c r="C109" s="68">
        <f>INDEX('Bilag 3'!$D$10:$D$637,MATCH('Data - enkelt'!A109,'Bilag 3'!$G$10:$G$637,0))</f>
        <v>3</v>
      </c>
      <c r="D109" s="63" t="str">
        <f t="array" ref="D109">INDEX('Bilag 3'!$E$10:$E$636,MATCH(F109&amp;"_"&amp;G109,'Bilag 3'!$A$10:$A$636&amp;"_"&amp;'Bilag 3'!$C$10:$C$636,0))&amp;" - "&amp;INDEX('Bilag 3'!$F$10:$F$636,MATCH(F109&amp;"_"&amp;G109,'Bilag 3'!$A$10:$A$636&amp;"_"&amp;'Bilag 3'!$C$10:$C$636,0))</f>
        <v>Lån &amp; Spar Invest - Danmark</v>
      </c>
      <c r="E109" s="82">
        <v>201612</v>
      </c>
      <c r="F109" s="82">
        <v>11011</v>
      </c>
      <c r="G109" s="82">
        <v>3</v>
      </c>
      <c r="H109" s="83">
        <v>0</v>
      </c>
      <c r="I109" s="83">
        <v>0</v>
      </c>
      <c r="J109" s="83">
        <v>9745000</v>
      </c>
      <c r="K109" s="83">
        <v>0</v>
      </c>
      <c r="L109" s="83">
        <v>-2519000</v>
      </c>
      <c r="M109" s="83">
        <v>0</v>
      </c>
      <c r="N109" s="83">
        <v>0</v>
      </c>
      <c r="O109" s="83">
        <v>0</v>
      </c>
      <c r="P109" s="83">
        <v>0</v>
      </c>
      <c r="Q109" s="83">
        <v>1244000</v>
      </c>
      <c r="R109" s="83">
        <v>4879000</v>
      </c>
      <c r="S109" s="83">
        <v>0</v>
      </c>
      <c r="T109" s="83">
        <v>0</v>
      </c>
      <c r="U109" s="84" t="s">
        <v>881</v>
      </c>
      <c r="V109" s="83">
        <v>452988000</v>
      </c>
      <c r="W109" s="83">
        <v>10108000</v>
      </c>
      <c r="X109" s="83">
        <v>10108000</v>
      </c>
      <c r="Y109" s="83">
        <v>0</v>
      </c>
      <c r="Z109" s="83">
        <v>0</v>
      </c>
      <c r="AA109" s="83">
        <v>0</v>
      </c>
      <c r="AB109" s="83">
        <v>0</v>
      </c>
      <c r="AC109" s="83">
        <v>0</v>
      </c>
      <c r="AD109" s="83">
        <v>441732000</v>
      </c>
      <c r="AE109" s="83">
        <v>417203000</v>
      </c>
      <c r="AF109" s="83">
        <v>24529000</v>
      </c>
      <c r="AG109" s="83">
        <v>0</v>
      </c>
      <c r="AH109" s="83">
        <v>0</v>
      </c>
      <c r="AI109" s="83">
        <v>0</v>
      </c>
      <c r="AJ109" s="83">
        <v>0</v>
      </c>
      <c r="AK109" s="83">
        <v>0</v>
      </c>
      <c r="AL109" s="83">
        <v>0</v>
      </c>
      <c r="AM109" s="83">
        <v>0</v>
      </c>
      <c r="AN109" s="83">
        <v>0</v>
      </c>
      <c r="AO109" s="83">
        <v>0</v>
      </c>
      <c r="AP109" s="83">
        <v>0</v>
      </c>
      <c r="AQ109" s="83">
        <v>1148000</v>
      </c>
      <c r="AR109" s="82">
        <v>2016</v>
      </c>
      <c r="AS109" s="83">
        <v>452988000</v>
      </c>
      <c r="AT109" s="83">
        <v>693000</v>
      </c>
      <c r="AU109" s="83">
        <v>693000</v>
      </c>
      <c r="AV109" s="83">
        <v>0</v>
      </c>
      <c r="AW109" s="83">
        <v>452294000</v>
      </c>
      <c r="AX109" s="83">
        <v>0</v>
      </c>
      <c r="AY109" s="83">
        <v>0</v>
      </c>
      <c r="AZ109" s="83">
        <v>0</v>
      </c>
      <c r="BA109" s="83">
        <v>0</v>
      </c>
      <c r="BB109" s="84" t="s">
        <v>780</v>
      </c>
    </row>
    <row r="110" spans="1:54" x14ac:dyDescent="0.25">
      <c r="A110" s="62" t="str">
        <f t="shared" si="1"/>
        <v>110114</v>
      </c>
      <c r="B110" s="68">
        <f>INDEX('Bilag 3'!$B$10:$B$637,MATCH('Data - enkelt'!A110,'Bilag 3'!$G$10:$G$637,0))</f>
        <v>11011</v>
      </c>
      <c r="C110" s="68">
        <f>INDEX('Bilag 3'!$D$10:$D$637,MATCH('Data - enkelt'!A110,'Bilag 3'!$G$10:$G$637,0))</f>
        <v>4</v>
      </c>
      <c r="D110" s="63" t="str">
        <f t="array" ref="D110">INDEX('Bilag 3'!$E$10:$E$636,MATCH(F110&amp;"_"&amp;G110,'Bilag 3'!$A$10:$A$636&amp;"_"&amp;'Bilag 3'!$C$10:$C$636,0))&amp;" - "&amp;INDEX('Bilag 3'!$F$10:$F$636,MATCH(F110&amp;"_"&amp;G110,'Bilag 3'!$A$10:$A$636&amp;"_"&amp;'Bilag 3'!$C$10:$C$636,0))</f>
        <v>Lån &amp; Spar Invest - Obligationer</v>
      </c>
      <c r="E110" s="82">
        <v>201612</v>
      </c>
      <c r="F110" s="82">
        <v>11011</v>
      </c>
      <c r="G110" s="82">
        <v>4</v>
      </c>
      <c r="H110" s="83">
        <v>32734000</v>
      </c>
      <c r="I110" s="83">
        <v>0</v>
      </c>
      <c r="J110" s="83">
        <v>0</v>
      </c>
      <c r="K110" s="83">
        <v>17873000</v>
      </c>
      <c r="L110" s="83">
        <v>0</v>
      </c>
      <c r="M110" s="83">
        <v>0</v>
      </c>
      <c r="N110" s="83">
        <v>0</v>
      </c>
      <c r="O110" s="83">
        <v>0</v>
      </c>
      <c r="P110" s="83">
        <v>0</v>
      </c>
      <c r="Q110" s="83">
        <v>273000</v>
      </c>
      <c r="R110" s="83">
        <v>7721000</v>
      </c>
      <c r="S110" s="83">
        <v>0</v>
      </c>
      <c r="T110" s="83">
        <v>0</v>
      </c>
      <c r="U110" s="84" t="s">
        <v>882</v>
      </c>
      <c r="V110" s="83">
        <v>1970583000</v>
      </c>
      <c r="W110" s="83">
        <v>21092000</v>
      </c>
      <c r="X110" s="83">
        <v>21092000</v>
      </c>
      <c r="Y110" s="83">
        <v>0</v>
      </c>
      <c r="Z110" s="83">
        <v>1944141000</v>
      </c>
      <c r="AA110" s="83">
        <v>1944141000</v>
      </c>
      <c r="AB110" s="83">
        <v>0</v>
      </c>
      <c r="AC110" s="83">
        <v>0</v>
      </c>
      <c r="AD110" s="83">
        <v>0</v>
      </c>
      <c r="AE110" s="83">
        <v>0</v>
      </c>
      <c r="AF110" s="83">
        <v>0</v>
      </c>
      <c r="AG110" s="83">
        <v>0</v>
      </c>
      <c r="AH110" s="83">
        <v>0</v>
      </c>
      <c r="AI110" s="83">
        <v>0</v>
      </c>
      <c r="AJ110" s="83">
        <v>0</v>
      </c>
      <c r="AK110" s="83">
        <v>0</v>
      </c>
      <c r="AL110" s="83">
        <v>0</v>
      </c>
      <c r="AM110" s="83">
        <v>0</v>
      </c>
      <c r="AN110" s="83">
        <v>0</v>
      </c>
      <c r="AO110" s="83">
        <v>0</v>
      </c>
      <c r="AP110" s="83">
        <v>0</v>
      </c>
      <c r="AQ110" s="83">
        <v>5350000</v>
      </c>
      <c r="AR110" s="82">
        <v>2016</v>
      </c>
      <c r="AS110" s="83">
        <v>1970583000</v>
      </c>
      <c r="AT110" s="83">
        <v>1048000</v>
      </c>
      <c r="AU110" s="83">
        <v>1048000</v>
      </c>
      <c r="AV110" s="83">
        <v>0</v>
      </c>
      <c r="AW110" s="83">
        <v>1969536000</v>
      </c>
      <c r="AX110" s="83">
        <v>0</v>
      </c>
      <c r="AY110" s="83">
        <v>0</v>
      </c>
      <c r="AZ110" s="83">
        <v>0</v>
      </c>
      <c r="BA110" s="83">
        <v>0</v>
      </c>
      <c r="BB110" s="84" t="s">
        <v>780</v>
      </c>
    </row>
    <row r="111" spans="1:54" x14ac:dyDescent="0.25">
      <c r="A111" s="62" t="str">
        <f t="shared" si="1"/>
        <v>110115</v>
      </c>
      <c r="B111" s="68">
        <f>INDEX('Bilag 3'!$B$10:$B$637,MATCH('Data - enkelt'!A111,'Bilag 3'!$G$10:$G$637,0))</f>
        <v>11011</v>
      </c>
      <c r="C111" s="68">
        <f>INDEX('Bilag 3'!$D$10:$D$637,MATCH('Data - enkelt'!A111,'Bilag 3'!$G$10:$G$637,0))</f>
        <v>5</v>
      </c>
      <c r="D111" s="63" t="str">
        <f t="array" ref="D111">INDEX('Bilag 3'!$E$10:$E$636,MATCH(F111&amp;"_"&amp;G111,'Bilag 3'!$A$10:$A$636&amp;"_"&amp;'Bilag 3'!$C$10:$C$636,0))&amp;" - "&amp;INDEX('Bilag 3'!$F$10:$F$636,MATCH(F111&amp;"_"&amp;G111,'Bilag 3'!$A$10:$A$636&amp;"_"&amp;'Bilag 3'!$C$10:$C$636,0))</f>
        <v>Lån &amp; Spar Invest - Europa</v>
      </c>
      <c r="E111" s="82">
        <v>201612</v>
      </c>
      <c r="F111" s="82">
        <v>11011</v>
      </c>
      <c r="G111" s="82">
        <v>5</v>
      </c>
      <c r="H111" s="83">
        <v>0</v>
      </c>
      <c r="I111" s="83">
        <v>0</v>
      </c>
      <c r="J111" s="83">
        <v>3501000</v>
      </c>
      <c r="K111" s="83">
        <v>0</v>
      </c>
      <c r="L111" s="83">
        <v>-5042000</v>
      </c>
      <c r="M111" s="83">
        <v>0</v>
      </c>
      <c r="N111" s="83">
        <v>0</v>
      </c>
      <c r="O111" s="83">
        <v>0</v>
      </c>
      <c r="P111" s="83">
        <v>-5000</v>
      </c>
      <c r="Q111" s="83">
        <v>436000</v>
      </c>
      <c r="R111" s="83">
        <v>1483000</v>
      </c>
      <c r="S111" s="83">
        <v>0</v>
      </c>
      <c r="T111" s="83">
        <v>240000</v>
      </c>
      <c r="U111" s="84" t="s">
        <v>883</v>
      </c>
      <c r="V111" s="83">
        <v>80043000</v>
      </c>
      <c r="W111" s="83">
        <v>643000</v>
      </c>
      <c r="X111" s="83">
        <v>643000</v>
      </c>
      <c r="Y111" s="83">
        <v>0</v>
      </c>
      <c r="Z111" s="83">
        <v>0</v>
      </c>
      <c r="AA111" s="83">
        <v>0</v>
      </c>
      <c r="AB111" s="83">
        <v>0</v>
      </c>
      <c r="AC111" s="83">
        <v>0</v>
      </c>
      <c r="AD111" s="83">
        <v>79101000</v>
      </c>
      <c r="AE111" s="83">
        <v>6833000</v>
      </c>
      <c r="AF111" s="83">
        <v>72269000</v>
      </c>
      <c r="AG111" s="83">
        <v>0</v>
      </c>
      <c r="AH111" s="83">
        <v>0</v>
      </c>
      <c r="AI111" s="83">
        <v>0</v>
      </c>
      <c r="AJ111" s="83">
        <v>0</v>
      </c>
      <c r="AK111" s="83">
        <v>0</v>
      </c>
      <c r="AL111" s="83">
        <v>0</v>
      </c>
      <c r="AM111" s="83">
        <v>0</v>
      </c>
      <c r="AN111" s="83">
        <v>0</v>
      </c>
      <c r="AO111" s="83">
        <v>0</v>
      </c>
      <c r="AP111" s="83">
        <v>0</v>
      </c>
      <c r="AQ111" s="83">
        <v>299000</v>
      </c>
      <c r="AR111" s="82">
        <v>2016</v>
      </c>
      <c r="AS111" s="83">
        <v>80043000</v>
      </c>
      <c r="AT111" s="83">
        <v>188000</v>
      </c>
      <c r="AU111" s="83">
        <v>188000</v>
      </c>
      <c r="AV111" s="83">
        <v>0</v>
      </c>
      <c r="AW111" s="83">
        <v>79855000</v>
      </c>
      <c r="AX111" s="83">
        <v>0</v>
      </c>
      <c r="AY111" s="83">
        <v>0</v>
      </c>
      <c r="AZ111" s="83">
        <v>0</v>
      </c>
      <c r="BA111" s="83">
        <v>0</v>
      </c>
      <c r="BB111" s="84" t="s">
        <v>780</v>
      </c>
    </row>
    <row r="112" spans="1:54" x14ac:dyDescent="0.25">
      <c r="A112" s="62" t="str">
        <f t="shared" si="1"/>
        <v>110118</v>
      </c>
      <c r="B112" s="68">
        <f>INDEX('Bilag 3'!$B$10:$B$637,MATCH('Data - enkelt'!A112,'Bilag 3'!$G$10:$G$637,0))</f>
        <v>11011</v>
      </c>
      <c r="C112" s="68">
        <f>INDEX('Bilag 3'!$D$10:$D$637,MATCH('Data - enkelt'!A112,'Bilag 3'!$G$10:$G$637,0))</f>
        <v>8</v>
      </c>
      <c r="D112" s="63" t="str">
        <f t="array" ref="D112">INDEX('Bilag 3'!$E$10:$E$636,MATCH(F112&amp;"_"&amp;G112,'Bilag 3'!$A$10:$A$636&amp;"_"&amp;'Bilag 3'!$C$10:$C$636,0))&amp;" - "&amp;INDEX('Bilag 3'!$F$10:$F$636,MATCH(F112&amp;"_"&amp;G112,'Bilag 3'!$A$10:$A$636&amp;"_"&amp;'Bilag 3'!$C$10:$C$636,0))</f>
        <v>Lån &amp; Spar Invest - Korte Obligationer</v>
      </c>
      <c r="E112" s="82">
        <v>201612</v>
      </c>
      <c r="F112" s="82">
        <v>11011</v>
      </c>
      <c r="G112" s="82">
        <v>8</v>
      </c>
      <c r="H112" s="83">
        <v>10762000</v>
      </c>
      <c r="I112" s="83">
        <v>0</v>
      </c>
      <c r="J112" s="83">
        <v>0</v>
      </c>
      <c r="K112" s="83">
        <v>-3688000</v>
      </c>
      <c r="L112" s="83">
        <v>0</v>
      </c>
      <c r="M112" s="83">
        <v>0</v>
      </c>
      <c r="N112" s="83">
        <v>0</v>
      </c>
      <c r="O112" s="83">
        <v>0</v>
      </c>
      <c r="P112" s="83">
        <v>0</v>
      </c>
      <c r="Q112" s="83">
        <v>40000</v>
      </c>
      <c r="R112" s="83">
        <v>2804000</v>
      </c>
      <c r="S112" s="83">
        <v>0</v>
      </c>
      <c r="T112" s="83">
        <v>0</v>
      </c>
      <c r="U112" s="84" t="s">
        <v>884</v>
      </c>
      <c r="V112" s="83">
        <v>450686000</v>
      </c>
      <c r="W112" s="83">
        <v>18431000</v>
      </c>
      <c r="X112" s="83">
        <v>18431000</v>
      </c>
      <c r="Y112" s="83">
        <v>0</v>
      </c>
      <c r="Z112" s="83">
        <v>432254000</v>
      </c>
      <c r="AA112" s="83">
        <v>432254000</v>
      </c>
      <c r="AB112" s="83">
        <v>0</v>
      </c>
      <c r="AC112" s="83">
        <v>0</v>
      </c>
      <c r="AD112" s="83">
        <v>0</v>
      </c>
      <c r="AE112" s="83">
        <v>0</v>
      </c>
      <c r="AF112" s="83">
        <v>0</v>
      </c>
      <c r="AG112" s="83">
        <v>0</v>
      </c>
      <c r="AH112" s="83">
        <v>0</v>
      </c>
      <c r="AI112" s="83">
        <v>0</v>
      </c>
      <c r="AJ112" s="83">
        <v>0</v>
      </c>
      <c r="AK112" s="83">
        <v>0</v>
      </c>
      <c r="AL112" s="83">
        <v>0</v>
      </c>
      <c r="AM112" s="83">
        <v>0</v>
      </c>
      <c r="AN112" s="83">
        <v>0</v>
      </c>
      <c r="AO112" s="83">
        <v>0</v>
      </c>
      <c r="AP112" s="83">
        <v>0</v>
      </c>
      <c r="AQ112" s="83">
        <v>0</v>
      </c>
      <c r="AR112" s="82">
        <v>2016</v>
      </c>
      <c r="AS112" s="83">
        <v>450686000</v>
      </c>
      <c r="AT112" s="83">
        <v>281000</v>
      </c>
      <c r="AU112" s="83">
        <v>281000</v>
      </c>
      <c r="AV112" s="83">
        <v>0</v>
      </c>
      <c r="AW112" s="83">
        <v>449434000</v>
      </c>
      <c r="AX112" s="83">
        <v>0</v>
      </c>
      <c r="AY112" s="83">
        <v>0</v>
      </c>
      <c r="AZ112" s="83">
        <v>0</v>
      </c>
      <c r="BA112" s="83">
        <v>971000</v>
      </c>
      <c r="BB112" s="84" t="s">
        <v>780</v>
      </c>
    </row>
    <row r="113" spans="1:54" x14ac:dyDescent="0.25">
      <c r="A113" s="62" t="str">
        <f t="shared" si="1"/>
        <v>110119</v>
      </c>
      <c r="B113" s="68">
        <f>INDEX('Bilag 3'!$B$10:$B$637,MATCH('Data - enkelt'!A113,'Bilag 3'!$G$10:$G$637,0))</f>
        <v>11011</v>
      </c>
      <c r="C113" s="68">
        <f>INDEX('Bilag 3'!$D$10:$D$637,MATCH('Data - enkelt'!A113,'Bilag 3'!$G$10:$G$637,0))</f>
        <v>9</v>
      </c>
      <c r="D113" s="63" t="str">
        <f t="array" ref="D113">INDEX('Bilag 3'!$E$10:$E$636,MATCH(F113&amp;"_"&amp;G113,'Bilag 3'!$A$10:$A$636&amp;"_"&amp;'Bilag 3'!$C$10:$C$636,0))&amp;" - "&amp;INDEX('Bilag 3'!$F$10:$F$636,MATCH(F113&amp;"_"&amp;G113,'Bilag 3'!$A$10:$A$636&amp;"_"&amp;'Bilag 3'!$C$10:$C$636,0))</f>
        <v>Lån &amp; Spar Invest - Nordamerika</v>
      </c>
      <c r="E113" s="82">
        <v>201612</v>
      </c>
      <c r="F113" s="82">
        <v>11011</v>
      </c>
      <c r="G113" s="82">
        <v>9</v>
      </c>
      <c r="H113" s="83">
        <v>0</v>
      </c>
      <c r="I113" s="83">
        <v>0</v>
      </c>
      <c r="J113" s="83">
        <v>1920000</v>
      </c>
      <c r="K113" s="83">
        <v>0</v>
      </c>
      <c r="L113" s="83">
        <v>6247000</v>
      </c>
      <c r="M113" s="83">
        <v>0</v>
      </c>
      <c r="N113" s="83">
        <v>0</v>
      </c>
      <c r="O113" s="83">
        <v>0</v>
      </c>
      <c r="P113" s="83">
        <v>4000</v>
      </c>
      <c r="Q113" s="83">
        <v>437000</v>
      </c>
      <c r="R113" s="83">
        <v>1677000</v>
      </c>
      <c r="S113" s="83">
        <v>0</v>
      </c>
      <c r="T113" s="83">
        <v>274000</v>
      </c>
      <c r="U113" s="84" t="s">
        <v>885</v>
      </c>
      <c r="V113" s="83">
        <v>82626000</v>
      </c>
      <c r="W113" s="83">
        <v>1171000</v>
      </c>
      <c r="X113" s="83">
        <v>1171000</v>
      </c>
      <c r="Y113" s="83">
        <v>0</v>
      </c>
      <c r="Z113" s="83">
        <v>0</v>
      </c>
      <c r="AA113" s="83">
        <v>0</v>
      </c>
      <c r="AB113" s="83">
        <v>0</v>
      </c>
      <c r="AC113" s="83">
        <v>0</v>
      </c>
      <c r="AD113" s="83">
        <v>81400000</v>
      </c>
      <c r="AE113" s="83">
        <v>0</v>
      </c>
      <c r="AF113" s="83">
        <v>81400000</v>
      </c>
      <c r="AG113" s="83">
        <v>0</v>
      </c>
      <c r="AH113" s="83">
        <v>0</v>
      </c>
      <c r="AI113" s="83">
        <v>0</v>
      </c>
      <c r="AJ113" s="83">
        <v>0</v>
      </c>
      <c r="AK113" s="83">
        <v>0</v>
      </c>
      <c r="AL113" s="83">
        <v>0</v>
      </c>
      <c r="AM113" s="83">
        <v>0</v>
      </c>
      <c r="AN113" s="83">
        <v>0</v>
      </c>
      <c r="AO113" s="83">
        <v>0</v>
      </c>
      <c r="AP113" s="83">
        <v>0</v>
      </c>
      <c r="AQ113" s="83">
        <v>55000</v>
      </c>
      <c r="AR113" s="82">
        <v>2016</v>
      </c>
      <c r="AS113" s="83">
        <v>82626000</v>
      </c>
      <c r="AT113" s="83">
        <v>205000</v>
      </c>
      <c r="AU113" s="83">
        <v>205000</v>
      </c>
      <c r="AV113" s="83">
        <v>0</v>
      </c>
      <c r="AW113" s="83">
        <v>82421000</v>
      </c>
      <c r="AX113" s="83">
        <v>0</v>
      </c>
      <c r="AY113" s="83">
        <v>0</v>
      </c>
      <c r="AZ113" s="83">
        <v>0</v>
      </c>
      <c r="BA113" s="83">
        <v>0</v>
      </c>
      <c r="BB113" s="84" t="s">
        <v>780</v>
      </c>
    </row>
    <row r="114" spans="1:54" x14ac:dyDescent="0.25">
      <c r="A114" s="62" t="str">
        <f t="shared" si="1"/>
        <v>1101112</v>
      </c>
      <c r="B114" s="68">
        <f>INDEX('Bilag 3'!$B$10:$B$637,MATCH('Data - enkelt'!A114,'Bilag 3'!$G$10:$G$637,0))</f>
        <v>11011</v>
      </c>
      <c r="C114" s="68">
        <f>INDEX('Bilag 3'!$D$10:$D$637,MATCH('Data - enkelt'!A114,'Bilag 3'!$G$10:$G$637,0))</f>
        <v>12</v>
      </c>
      <c r="D114" s="63" t="str">
        <f t="array" ref="D114">INDEX('Bilag 3'!$E$10:$E$636,MATCH(F114&amp;"_"&amp;G114,'Bilag 3'!$A$10:$A$636&amp;"_"&amp;'Bilag 3'!$C$10:$C$636,0))&amp;" - "&amp;INDEX('Bilag 3'!$F$10:$F$636,MATCH(F114&amp;"_"&amp;G114,'Bilag 3'!$A$10:$A$636&amp;"_"&amp;'Bilag 3'!$C$10:$C$636,0))</f>
        <v>Lån &amp; Spar Invest - MixObligationer</v>
      </c>
      <c r="E114" s="82">
        <v>201612</v>
      </c>
      <c r="F114" s="82">
        <v>11011</v>
      </c>
      <c r="G114" s="82">
        <v>12</v>
      </c>
      <c r="H114" s="83">
        <v>6886000</v>
      </c>
      <c r="I114" s="83">
        <v>0</v>
      </c>
      <c r="J114" s="83">
        <v>4049000</v>
      </c>
      <c r="K114" s="83">
        <v>4970000</v>
      </c>
      <c r="L114" s="83">
        <v>8832000</v>
      </c>
      <c r="M114" s="83">
        <v>0</v>
      </c>
      <c r="N114" s="83">
        <v>0</v>
      </c>
      <c r="O114" s="83">
        <v>0</v>
      </c>
      <c r="P114" s="83">
        <v>0</v>
      </c>
      <c r="Q114" s="83">
        <v>34000</v>
      </c>
      <c r="R114" s="83">
        <v>2598000</v>
      </c>
      <c r="S114" s="83">
        <v>0</v>
      </c>
      <c r="T114" s="83">
        <v>0</v>
      </c>
      <c r="U114" s="84" t="s">
        <v>886</v>
      </c>
      <c r="V114" s="83">
        <v>525264000</v>
      </c>
      <c r="W114" s="83">
        <v>7537000</v>
      </c>
      <c r="X114" s="83">
        <v>7537000</v>
      </c>
      <c r="Y114" s="83">
        <v>0</v>
      </c>
      <c r="Z114" s="83">
        <v>303876000</v>
      </c>
      <c r="AA114" s="83">
        <v>303876000</v>
      </c>
      <c r="AB114" s="83">
        <v>0</v>
      </c>
      <c r="AC114" s="83">
        <v>0</v>
      </c>
      <c r="AD114" s="83">
        <v>0</v>
      </c>
      <c r="AE114" s="83">
        <v>0</v>
      </c>
      <c r="AF114" s="83">
        <v>0</v>
      </c>
      <c r="AG114" s="83">
        <v>0</v>
      </c>
      <c r="AH114" s="83">
        <v>0</v>
      </c>
      <c r="AI114" s="83">
        <v>0</v>
      </c>
      <c r="AJ114" s="83">
        <v>211554000</v>
      </c>
      <c r="AK114" s="83">
        <v>211554000</v>
      </c>
      <c r="AL114" s="83">
        <v>0</v>
      </c>
      <c r="AM114" s="83">
        <v>0</v>
      </c>
      <c r="AN114" s="83">
        <v>0</v>
      </c>
      <c r="AO114" s="83">
        <v>0</v>
      </c>
      <c r="AP114" s="83">
        <v>0</v>
      </c>
      <c r="AQ114" s="83">
        <v>2297000</v>
      </c>
      <c r="AR114" s="82">
        <v>2016</v>
      </c>
      <c r="AS114" s="83">
        <v>525264000</v>
      </c>
      <c r="AT114" s="83">
        <v>307000</v>
      </c>
      <c r="AU114" s="83">
        <v>307000</v>
      </c>
      <c r="AV114" s="83">
        <v>0</v>
      </c>
      <c r="AW114" s="83">
        <v>524957000</v>
      </c>
      <c r="AX114" s="83">
        <v>0</v>
      </c>
      <c r="AY114" s="83">
        <v>0</v>
      </c>
      <c r="AZ114" s="83">
        <v>0</v>
      </c>
      <c r="BA114" s="83">
        <v>0</v>
      </c>
      <c r="BB114" s="84" t="s">
        <v>780</v>
      </c>
    </row>
    <row r="115" spans="1:54" x14ac:dyDescent="0.25">
      <c r="A115" s="62" t="str">
        <f t="shared" si="1"/>
        <v>110243</v>
      </c>
      <c r="B115" s="68">
        <f>INDEX('Bilag 3'!$B$10:$B$637,MATCH('Data - enkelt'!A115,'Bilag 3'!$G$10:$G$637,0))</f>
        <v>11024</v>
      </c>
      <c r="C115" s="68">
        <f>INDEX('Bilag 3'!$D$10:$D$637,MATCH('Data - enkelt'!A115,'Bilag 3'!$G$10:$G$637,0))</f>
        <v>3</v>
      </c>
      <c r="D115" s="63" t="str">
        <f t="array" ref="D115">INDEX('Bilag 3'!$E$10:$E$636,MATCH(F115&amp;"_"&amp;G115,'Bilag 3'!$A$10:$A$636&amp;"_"&amp;'Bilag 3'!$C$10:$C$636,0))&amp;" - "&amp;INDEX('Bilag 3'!$F$10:$F$636,MATCH(F115&amp;"_"&amp;G115,'Bilag 3'!$A$10:$A$636&amp;"_"&amp;'Bilag 3'!$C$10:$C$636,0))</f>
        <v>Nordea Invest - Globale UdbytteAktier</v>
      </c>
      <c r="E115" s="82">
        <v>201612</v>
      </c>
      <c r="F115" s="82">
        <v>11024</v>
      </c>
      <c r="G115" s="82">
        <v>3</v>
      </c>
      <c r="H115" s="83">
        <v>804000</v>
      </c>
      <c r="I115" s="83">
        <v>442000</v>
      </c>
      <c r="J115" s="83">
        <v>100601000</v>
      </c>
      <c r="K115" s="83">
        <v>0</v>
      </c>
      <c r="L115" s="83">
        <v>180229000</v>
      </c>
      <c r="M115" s="83">
        <v>0</v>
      </c>
      <c r="N115" s="83">
        <v>-18000</v>
      </c>
      <c r="O115" s="83">
        <v>574000</v>
      </c>
      <c r="P115" s="83">
        <v>20000</v>
      </c>
      <c r="Q115" s="83">
        <v>606000</v>
      </c>
      <c r="R115" s="83">
        <v>40402000</v>
      </c>
      <c r="S115" s="83">
        <v>0</v>
      </c>
      <c r="T115" s="83">
        <v>12156000</v>
      </c>
      <c r="U115" s="84" t="s">
        <v>887</v>
      </c>
      <c r="V115" s="83">
        <v>3295366000</v>
      </c>
      <c r="W115" s="83">
        <v>56685000</v>
      </c>
      <c r="X115" s="83">
        <v>56685000</v>
      </c>
      <c r="Y115" s="83">
        <v>0</v>
      </c>
      <c r="Z115" s="83">
        <v>0</v>
      </c>
      <c r="AA115" s="83">
        <v>0</v>
      </c>
      <c r="AB115" s="83">
        <v>0</v>
      </c>
      <c r="AC115" s="83">
        <v>0</v>
      </c>
      <c r="AD115" s="83">
        <v>3231505000</v>
      </c>
      <c r="AE115" s="83">
        <v>0</v>
      </c>
      <c r="AF115" s="83">
        <v>3231505000</v>
      </c>
      <c r="AG115" s="83">
        <v>0</v>
      </c>
      <c r="AH115" s="83">
        <v>0</v>
      </c>
      <c r="AI115" s="83">
        <v>0</v>
      </c>
      <c r="AJ115" s="83">
        <v>0</v>
      </c>
      <c r="AK115" s="83">
        <v>0</v>
      </c>
      <c r="AL115" s="83">
        <v>0</v>
      </c>
      <c r="AM115" s="83">
        <v>0</v>
      </c>
      <c r="AN115" s="83">
        <v>0</v>
      </c>
      <c r="AO115" s="83">
        <v>0</v>
      </c>
      <c r="AP115" s="83">
        <v>0</v>
      </c>
      <c r="AQ115" s="83">
        <v>7176000</v>
      </c>
      <c r="AR115" s="82">
        <v>2016</v>
      </c>
      <c r="AS115" s="83">
        <v>3295366000</v>
      </c>
      <c r="AT115" s="83">
        <v>0</v>
      </c>
      <c r="AU115" s="83">
        <v>0</v>
      </c>
      <c r="AV115" s="83">
        <v>0</v>
      </c>
      <c r="AW115" s="83">
        <v>3291226000</v>
      </c>
      <c r="AX115" s="83">
        <v>0</v>
      </c>
      <c r="AY115" s="83">
        <v>0</v>
      </c>
      <c r="AZ115" s="83">
        <v>0</v>
      </c>
      <c r="BA115" s="83">
        <v>4140000</v>
      </c>
      <c r="BB115" s="84" t="s">
        <v>780</v>
      </c>
    </row>
    <row r="116" spans="1:54" x14ac:dyDescent="0.25">
      <c r="A116" s="62" t="str">
        <f t="shared" si="1"/>
        <v>1102411</v>
      </c>
      <c r="B116" s="68">
        <f>INDEX('Bilag 3'!$B$10:$B$637,MATCH('Data - enkelt'!A116,'Bilag 3'!$G$10:$G$637,0))</f>
        <v>11024</v>
      </c>
      <c r="C116" s="68">
        <f>INDEX('Bilag 3'!$D$10:$D$637,MATCH('Data - enkelt'!A116,'Bilag 3'!$G$10:$G$637,0))</f>
        <v>11</v>
      </c>
      <c r="D116" s="63" t="str">
        <f t="array" ref="D116">INDEX('Bilag 3'!$E$10:$E$636,MATCH(F116&amp;"_"&amp;G116,'Bilag 3'!$A$10:$A$636&amp;"_"&amp;'Bilag 3'!$C$10:$C$636,0))&amp;" - "&amp;INDEX('Bilag 3'!$F$10:$F$636,MATCH(F116&amp;"_"&amp;G116,'Bilag 3'!$A$10:$A$636&amp;"_"&amp;'Bilag 3'!$C$10:$C$636,0))</f>
        <v>Nordea Invest - Danmark</v>
      </c>
      <c r="E116" s="82">
        <v>201612</v>
      </c>
      <c r="F116" s="82">
        <v>11024</v>
      </c>
      <c r="G116" s="82">
        <v>11</v>
      </c>
      <c r="H116" s="83">
        <v>329000</v>
      </c>
      <c r="I116" s="83">
        <v>419000</v>
      </c>
      <c r="J116" s="83">
        <v>85947000</v>
      </c>
      <c r="K116" s="83">
        <v>0</v>
      </c>
      <c r="L116" s="83">
        <v>-64476000</v>
      </c>
      <c r="M116" s="83">
        <v>0</v>
      </c>
      <c r="N116" s="83">
        <v>0</v>
      </c>
      <c r="O116" s="83">
        <v>-7000</v>
      </c>
      <c r="P116" s="83">
        <v>0</v>
      </c>
      <c r="Q116" s="83">
        <v>3234000</v>
      </c>
      <c r="R116" s="83">
        <v>39348000</v>
      </c>
      <c r="S116" s="83">
        <v>0</v>
      </c>
      <c r="T116" s="83">
        <v>603000</v>
      </c>
      <c r="U116" s="84" t="s">
        <v>888</v>
      </c>
      <c r="V116" s="83">
        <v>2319878000</v>
      </c>
      <c r="W116" s="83">
        <v>22703000</v>
      </c>
      <c r="X116" s="83">
        <v>22703000</v>
      </c>
      <c r="Y116" s="83">
        <v>0</v>
      </c>
      <c r="Z116" s="83">
        <v>0</v>
      </c>
      <c r="AA116" s="83">
        <v>0</v>
      </c>
      <c r="AB116" s="83">
        <v>0</v>
      </c>
      <c r="AC116" s="83">
        <v>0</v>
      </c>
      <c r="AD116" s="83">
        <v>2284806000</v>
      </c>
      <c r="AE116" s="83">
        <v>2229874000</v>
      </c>
      <c r="AF116" s="83">
        <v>53915000</v>
      </c>
      <c r="AG116" s="83">
        <v>1017000</v>
      </c>
      <c r="AH116" s="83">
        <v>0</v>
      </c>
      <c r="AI116" s="83">
        <v>0</v>
      </c>
      <c r="AJ116" s="83">
        <v>0</v>
      </c>
      <c r="AK116" s="83">
        <v>0</v>
      </c>
      <c r="AL116" s="83">
        <v>0</v>
      </c>
      <c r="AM116" s="83">
        <v>0</v>
      </c>
      <c r="AN116" s="83">
        <v>0</v>
      </c>
      <c r="AO116" s="83">
        <v>0</v>
      </c>
      <c r="AP116" s="83">
        <v>0</v>
      </c>
      <c r="AQ116" s="83">
        <v>12369000</v>
      </c>
      <c r="AR116" s="82">
        <v>2016</v>
      </c>
      <c r="AS116" s="83">
        <v>2319878000</v>
      </c>
      <c r="AT116" s="83">
        <v>0</v>
      </c>
      <c r="AU116" s="83">
        <v>0</v>
      </c>
      <c r="AV116" s="83">
        <v>0</v>
      </c>
      <c r="AW116" s="83">
        <v>2317278000</v>
      </c>
      <c r="AX116" s="83">
        <v>0</v>
      </c>
      <c r="AY116" s="83">
        <v>0</v>
      </c>
      <c r="AZ116" s="83">
        <v>0</v>
      </c>
      <c r="BA116" s="83">
        <v>2599000</v>
      </c>
      <c r="BB116" s="84" t="s">
        <v>780</v>
      </c>
    </row>
    <row r="117" spans="1:54" x14ac:dyDescent="0.25">
      <c r="A117" s="62" t="str">
        <f t="shared" si="1"/>
        <v>1102412</v>
      </c>
      <c r="B117" s="68">
        <f>INDEX('Bilag 3'!$B$10:$B$637,MATCH('Data - enkelt'!A117,'Bilag 3'!$G$10:$G$637,0))</f>
        <v>11024</v>
      </c>
      <c r="C117" s="68">
        <f>INDEX('Bilag 3'!$D$10:$D$637,MATCH('Data - enkelt'!A117,'Bilag 3'!$G$10:$G$637,0))</f>
        <v>12</v>
      </c>
      <c r="D117" s="63" t="str">
        <f t="array" ref="D117">INDEX('Bilag 3'!$E$10:$E$636,MATCH(F117&amp;"_"&amp;G117,'Bilag 3'!$A$10:$A$636&amp;"_"&amp;'Bilag 3'!$C$10:$C$636,0))&amp;" - "&amp;INDEX('Bilag 3'!$F$10:$F$636,MATCH(F117&amp;"_"&amp;G117,'Bilag 3'!$A$10:$A$636&amp;"_"&amp;'Bilag 3'!$C$10:$C$636,0))</f>
        <v>Nordea Invest - Europa</v>
      </c>
      <c r="E117" s="82">
        <v>201612</v>
      </c>
      <c r="F117" s="82">
        <v>11024</v>
      </c>
      <c r="G117" s="82">
        <v>12</v>
      </c>
      <c r="H117" s="83">
        <v>2300000</v>
      </c>
      <c r="I117" s="83">
        <v>272000</v>
      </c>
      <c r="J117" s="83">
        <v>94077000</v>
      </c>
      <c r="K117" s="83">
        <v>0</v>
      </c>
      <c r="L117" s="83">
        <v>21233000</v>
      </c>
      <c r="M117" s="83">
        <v>0</v>
      </c>
      <c r="N117" s="83">
        <v>0</v>
      </c>
      <c r="O117" s="83">
        <v>254000</v>
      </c>
      <c r="P117" s="83">
        <v>185000</v>
      </c>
      <c r="Q117" s="83">
        <v>5777000</v>
      </c>
      <c r="R117" s="83">
        <v>37860000</v>
      </c>
      <c r="S117" s="83">
        <v>0</v>
      </c>
      <c r="T117" s="83">
        <v>9909000</v>
      </c>
      <c r="U117" s="84" t="s">
        <v>889</v>
      </c>
      <c r="V117" s="83">
        <v>2837008000</v>
      </c>
      <c r="W117" s="83">
        <v>24246000</v>
      </c>
      <c r="X117" s="83">
        <v>24246000</v>
      </c>
      <c r="Y117" s="83">
        <v>0</v>
      </c>
      <c r="Z117" s="83">
        <v>0</v>
      </c>
      <c r="AA117" s="83">
        <v>0</v>
      </c>
      <c r="AB117" s="83">
        <v>0</v>
      </c>
      <c r="AC117" s="83">
        <v>0</v>
      </c>
      <c r="AD117" s="83">
        <v>2803334000</v>
      </c>
      <c r="AE117" s="83">
        <v>244244000</v>
      </c>
      <c r="AF117" s="83">
        <v>2559089000</v>
      </c>
      <c r="AG117" s="83">
        <v>0</v>
      </c>
      <c r="AH117" s="83">
        <v>0</v>
      </c>
      <c r="AI117" s="83">
        <v>0</v>
      </c>
      <c r="AJ117" s="83">
        <v>0</v>
      </c>
      <c r="AK117" s="83">
        <v>0</v>
      </c>
      <c r="AL117" s="83">
        <v>0</v>
      </c>
      <c r="AM117" s="83">
        <v>0</v>
      </c>
      <c r="AN117" s="83">
        <v>0</v>
      </c>
      <c r="AO117" s="83">
        <v>0</v>
      </c>
      <c r="AP117" s="83">
        <v>0</v>
      </c>
      <c r="AQ117" s="83">
        <v>9429000</v>
      </c>
      <c r="AR117" s="82">
        <v>2016</v>
      </c>
      <c r="AS117" s="83">
        <v>2837008000</v>
      </c>
      <c r="AT117" s="83">
        <v>0</v>
      </c>
      <c r="AU117" s="83">
        <v>0</v>
      </c>
      <c r="AV117" s="83">
        <v>0</v>
      </c>
      <c r="AW117" s="83">
        <v>2833791000</v>
      </c>
      <c r="AX117" s="83">
        <v>0</v>
      </c>
      <c r="AY117" s="83">
        <v>0</v>
      </c>
      <c r="AZ117" s="83">
        <v>0</v>
      </c>
      <c r="BA117" s="83">
        <v>3217000</v>
      </c>
      <c r="BB117" s="84" t="s">
        <v>780</v>
      </c>
    </row>
    <row r="118" spans="1:54" x14ac:dyDescent="0.25">
      <c r="A118" s="62" t="str">
        <f t="shared" si="1"/>
        <v>1102413</v>
      </c>
      <c r="B118" s="68">
        <f>INDEX('Bilag 3'!$B$10:$B$637,MATCH('Data - enkelt'!A118,'Bilag 3'!$G$10:$G$637,0))</f>
        <v>11024</v>
      </c>
      <c r="C118" s="68">
        <f>INDEX('Bilag 3'!$D$10:$D$637,MATCH('Data - enkelt'!A118,'Bilag 3'!$G$10:$G$637,0))</f>
        <v>13</v>
      </c>
      <c r="D118" s="63" t="str">
        <f t="array" ref="D118">INDEX('Bilag 3'!$E$10:$E$636,MATCH(F118&amp;"_"&amp;G118,'Bilag 3'!$A$10:$A$636&amp;"_"&amp;'Bilag 3'!$C$10:$C$636,0))&amp;" - "&amp;INDEX('Bilag 3'!$F$10:$F$636,MATCH(F118&amp;"_"&amp;G118,'Bilag 3'!$A$10:$A$636&amp;"_"&amp;'Bilag 3'!$C$10:$C$636,0))</f>
        <v>Nordea Invest - Japan</v>
      </c>
      <c r="E118" s="82">
        <v>201612</v>
      </c>
      <c r="F118" s="82">
        <v>11024</v>
      </c>
      <c r="G118" s="82">
        <v>13</v>
      </c>
      <c r="H118" s="83">
        <v>203000</v>
      </c>
      <c r="I118" s="83">
        <v>214000</v>
      </c>
      <c r="J118" s="83">
        <v>28559000</v>
      </c>
      <c r="K118" s="83">
        <v>0</v>
      </c>
      <c r="L118" s="83">
        <v>-22382000</v>
      </c>
      <c r="M118" s="83">
        <v>0</v>
      </c>
      <c r="N118" s="83">
        <v>-5980000</v>
      </c>
      <c r="O118" s="83">
        <v>3911000</v>
      </c>
      <c r="P118" s="83">
        <v>-30000</v>
      </c>
      <c r="Q118" s="83">
        <v>256000</v>
      </c>
      <c r="R118" s="83">
        <v>18430000</v>
      </c>
      <c r="S118" s="83">
        <v>0</v>
      </c>
      <c r="T118" s="83">
        <v>3846000</v>
      </c>
      <c r="U118" s="84" t="s">
        <v>890</v>
      </c>
      <c r="V118" s="83">
        <v>1122978000</v>
      </c>
      <c r="W118" s="83">
        <v>45229000</v>
      </c>
      <c r="X118" s="83">
        <v>45229000</v>
      </c>
      <c r="Y118" s="83">
        <v>0</v>
      </c>
      <c r="Z118" s="83">
        <v>0</v>
      </c>
      <c r="AA118" s="83">
        <v>0</v>
      </c>
      <c r="AB118" s="83">
        <v>0</v>
      </c>
      <c r="AC118" s="83">
        <v>0</v>
      </c>
      <c r="AD118" s="83">
        <v>1071055000</v>
      </c>
      <c r="AE118" s="83">
        <v>0</v>
      </c>
      <c r="AF118" s="83">
        <v>1071055000</v>
      </c>
      <c r="AG118" s="83">
        <v>0</v>
      </c>
      <c r="AH118" s="83">
        <v>0</v>
      </c>
      <c r="AI118" s="83">
        <v>0</v>
      </c>
      <c r="AJ118" s="83">
        <v>0</v>
      </c>
      <c r="AK118" s="83">
        <v>0</v>
      </c>
      <c r="AL118" s="83">
        <v>0</v>
      </c>
      <c r="AM118" s="83">
        <v>0</v>
      </c>
      <c r="AN118" s="83">
        <v>0</v>
      </c>
      <c r="AO118" s="83">
        <v>0</v>
      </c>
      <c r="AP118" s="83">
        <v>0</v>
      </c>
      <c r="AQ118" s="83">
        <v>6694000</v>
      </c>
      <c r="AR118" s="82">
        <v>2016</v>
      </c>
      <c r="AS118" s="83">
        <v>1122978000</v>
      </c>
      <c r="AT118" s="83">
        <v>0</v>
      </c>
      <c r="AU118" s="83">
        <v>0</v>
      </c>
      <c r="AV118" s="83">
        <v>0</v>
      </c>
      <c r="AW118" s="83">
        <v>1121709000</v>
      </c>
      <c r="AX118" s="83">
        <v>0</v>
      </c>
      <c r="AY118" s="83">
        <v>0</v>
      </c>
      <c r="AZ118" s="83">
        <v>0</v>
      </c>
      <c r="BA118" s="83">
        <v>1269000</v>
      </c>
      <c r="BB118" s="84" t="s">
        <v>780</v>
      </c>
    </row>
    <row r="119" spans="1:54" x14ac:dyDescent="0.25">
      <c r="A119" s="62" t="str">
        <f t="shared" si="1"/>
        <v>1102414</v>
      </c>
      <c r="B119" s="68">
        <f>INDEX('Bilag 3'!$B$10:$B$637,MATCH('Data - enkelt'!A119,'Bilag 3'!$G$10:$G$637,0))</f>
        <v>11024</v>
      </c>
      <c r="C119" s="68">
        <f>INDEX('Bilag 3'!$D$10:$D$637,MATCH('Data - enkelt'!A119,'Bilag 3'!$G$10:$G$637,0))</f>
        <v>14</v>
      </c>
      <c r="D119" s="63" t="str">
        <f t="array" ref="D119">INDEX('Bilag 3'!$E$10:$E$636,MATCH(F119&amp;"_"&amp;G119,'Bilag 3'!$A$10:$A$636&amp;"_"&amp;'Bilag 3'!$C$10:$C$636,0))&amp;" - "&amp;INDEX('Bilag 3'!$F$10:$F$636,MATCH(F119&amp;"_"&amp;G119,'Bilag 3'!$A$10:$A$636&amp;"_"&amp;'Bilag 3'!$C$10:$C$636,0))</f>
        <v>Nordea Invest - USA</v>
      </c>
      <c r="E119" s="82">
        <v>201612</v>
      </c>
      <c r="F119" s="82">
        <v>11024</v>
      </c>
      <c r="G119" s="82">
        <v>14</v>
      </c>
      <c r="H119" s="83">
        <v>60000</v>
      </c>
      <c r="I119" s="83">
        <v>743000</v>
      </c>
      <c r="J119" s="83">
        <v>93616000</v>
      </c>
      <c r="K119" s="83">
        <v>0</v>
      </c>
      <c r="L119" s="83">
        <v>346327000</v>
      </c>
      <c r="M119" s="83">
        <v>0</v>
      </c>
      <c r="N119" s="83">
        <v>0</v>
      </c>
      <c r="O119" s="83">
        <v>-1743000</v>
      </c>
      <c r="P119" s="83">
        <v>146000</v>
      </c>
      <c r="Q119" s="83">
        <v>474000</v>
      </c>
      <c r="R119" s="83">
        <v>50972000</v>
      </c>
      <c r="S119" s="83">
        <v>0</v>
      </c>
      <c r="T119" s="83">
        <v>13019000</v>
      </c>
      <c r="U119" s="84" t="s">
        <v>460</v>
      </c>
      <c r="V119" s="83">
        <v>4384744000</v>
      </c>
      <c r="W119" s="83">
        <v>63356000</v>
      </c>
      <c r="X119" s="83">
        <v>63356000</v>
      </c>
      <c r="Y119" s="83">
        <v>0</v>
      </c>
      <c r="Z119" s="83">
        <v>0</v>
      </c>
      <c r="AA119" s="83">
        <v>0</v>
      </c>
      <c r="AB119" s="83">
        <v>0</v>
      </c>
      <c r="AC119" s="83">
        <v>0</v>
      </c>
      <c r="AD119" s="83">
        <v>4294890000</v>
      </c>
      <c r="AE119" s="83">
        <v>0</v>
      </c>
      <c r="AF119" s="83">
        <v>4294890000</v>
      </c>
      <c r="AG119" s="83">
        <v>0</v>
      </c>
      <c r="AH119" s="83">
        <v>0</v>
      </c>
      <c r="AI119" s="83">
        <v>0</v>
      </c>
      <c r="AJ119" s="83">
        <v>0</v>
      </c>
      <c r="AK119" s="83">
        <v>0</v>
      </c>
      <c r="AL119" s="83">
        <v>0</v>
      </c>
      <c r="AM119" s="83">
        <v>0</v>
      </c>
      <c r="AN119" s="83">
        <v>0</v>
      </c>
      <c r="AO119" s="83">
        <v>0</v>
      </c>
      <c r="AP119" s="83">
        <v>0</v>
      </c>
      <c r="AQ119" s="83">
        <v>26498000</v>
      </c>
      <c r="AR119" s="82">
        <v>2016</v>
      </c>
      <c r="AS119" s="83">
        <v>4384744000</v>
      </c>
      <c r="AT119" s="83">
        <v>0</v>
      </c>
      <c r="AU119" s="83">
        <v>0</v>
      </c>
      <c r="AV119" s="83">
        <v>0</v>
      </c>
      <c r="AW119" s="83">
        <v>4358262000</v>
      </c>
      <c r="AX119" s="83">
        <v>0</v>
      </c>
      <c r="AY119" s="83">
        <v>0</v>
      </c>
      <c r="AZ119" s="83">
        <v>0</v>
      </c>
      <c r="BA119" s="83">
        <v>26482000</v>
      </c>
      <c r="BB119" s="84" t="s">
        <v>780</v>
      </c>
    </row>
    <row r="120" spans="1:54" x14ac:dyDescent="0.25">
      <c r="A120" s="62" t="str">
        <f t="shared" si="1"/>
        <v>1102418</v>
      </c>
      <c r="B120" s="68">
        <f>INDEX('Bilag 3'!$B$10:$B$637,MATCH('Data - enkelt'!A120,'Bilag 3'!$G$10:$G$637,0))</f>
        <v>11024</v>
      </c>
      <c r="C120" s="68">
        <f>INDEX('Bilag 3'!$D$10:$D$637,MATCH('Data - enkelt'!A120,'Bilag 3'!$G$10:$G$637,0))</f>
        <v>18</v>
      </c>
      <c r="D120" s="63" t="str">
        <f t="array" ref="D120">INDEX('Bilag 3'!$E$10:$E$636,MATCH(F120&amp;"_"&amp;G120,'Bilag 3'!$A$10:$A$636&amp;"_"&amp;'Bilag 3'!$C$10:$C$636,0))&amp;" - "&amp;INDEX('Bilag 3'!$F$10:$F$636,MATCH(F120&amp;"_"&amp;G120,'Bilag 3'!$A$10:$A$636&amp;"_"&amp;'Bilag 3'!$C$10:$C$636,0))</f>
        <v>Nordea Invest - Globale obligationer</v>
      </c>
      <c r="E120" s="82">
        <v>201612</v>
      </c>
      <c r="F120" s="82">
        <v>11024</v>
      </c>
      <c r="G120" s="82">
        <v>18</v>
      </c>
      <c r="H120" s="83">
        <v>31485000</v>
      </c>
      <c r="I120" s="83">
        <v>327000</v>
      </c>
      <c r="J120" s="83">
        <v>0</v>
      </c>
      <c r="K120" s="83">
        <v>-1695000</v>
      </c>
      <c r="L120" s="83">
        <v>0</v>
      </c>
      <c r="M120" s="83">
        <v>0</v>
      </c>
      <c r="N120" s="83">
        <v>-2400000</v>
      </c>
      <c r="O120" s="83">
        <v>-1794000</v>
      </c>
      <c r="P120" s="83">
        <v>0</v>
      </c>
      <c r="Q120" s="83">
        <v>32000</v>
      </c>
      <c r="R120" s="83">
        <v>10840000</v>
      </c>
      <c r="S120" s="83">
        <v>0</v>
      </c>
      <c r="T120" s="83">
        <v>0</v>
      </c>
      <c r="U120" s="84" t="s">
        <v>891</v>
      </c>
      <c r="V120" s="83">
        <v>1864240000</v>
      </c>
      <c r="W120" s="83">
        <v>93199000</v>
      </c>
      <c r="X120" s="83">
        <v>93199000</v>
      </c>
      <c r="Y120" s="83">
        <v>0</v>
      </c>
      <c r="Z120" s="83">
        <v>1768162000</v>
      </c>
      <c r="AA120" s="83">
        <v>0</v>
      </c>
      <c r="AB120" s="83">
        <v>1768162000</v>
      </c>
      <c r="AC120" s="83">
        <v>0</v>
      </c>
      <c r="AD120" s="83">
        <v>0</v>
      </c>
      <c r="AE120" s="83">
        <v>0</v>
      </c>
      <c r="AF120" s="83">
        <v>0</v>
      </c>
      <c r="AG120" s="83">
        <v>0</v>
      </c>
      <c r="AH120" s="83">
        <v>0</v>
      </c>
      <c r="AI120" s="83">
        <v>0</v>
      </c>
      <c r="AJ120" s="83">
        <v>0</v>
      </c>
      <c r="AK120" s="83">
        <v>0</v>
      </c>
      <c r="AL120" s="83">
        <v>0</v>
      </c>
      <c r="AM120" s="83">
        <v>2688000</v>
      </c>
      <c r="AN120" s="83">
        <v>0</v>
      </c>
      <c r="AO120" s="83">
        <v>2688000</v>
      </c>
      <c r="AP120" s="83">
        <v>0</v>
      </c>
      <c r="AQ120" s="83">
        <v>191000</v>
      </c>
      <c r="AR120" s="82">
        <v>2016</v>
      </c>
      <c r="AS120" s="83">
        <v>1864240000</v>
      </c>
      <c r="AT120" s="83">
        <v>0</v>
      </c>
      <c r="AU120" s="83">
        <v>0</v>
      </c>
      <c r="AV120" s="83">
        <v>0</v>
      </c>
      <c r="AW120" s="83">
        <v>1861500000</v>
      </c>
      <c r="AX120" s="83">
        <v>1215000</v>
      </c>
      <c r="AY120" s="83">
        <v>0</v>
      </c>
      <c r="AZ120" s="83">
        <v>1215000</v>
      </c>
      <c r="BA120" s="83">
        <v>1525000</v>
      </c>
      <c r="BB120" s="84" t="s">
        <v>780</v>
      </c>
    </row>
    <row r="121" spans="1:54" x14ac:dyDescent="0.25">
      <c r="A121" s="62" t="str">
        <f t="shared" si="1"/>
        <v>1102419</v>
      </c>
      <c r="B121" s="68">
        <f>INDEX('Bilag 3'!$B$10:$B$637,MATCH('Data - enkelt'!A121,'Bilag 3'!$G$10:$G$637,0))</f>
        <v>11024</v>
      </c>
      <c r="C121" s="68">
        <f>INDEX('Bilag 3'!$D$10:$D$637,MATCH('Data - enkelt'!A121,'Bilag 3'!$G$10:$G$637,0))</f>
        <v>19</v>
      </c>
      <c r="D121" s="63" t="str">
        <f t="array" ref="D121">INDEX('Bilag 3'!$E$10:$E$636,MATCH(F121&amp;"_"&amp;G121,'Bilag 3'!$A$10:$A$636&amp;"_"&amp;'Bilag 3'!$C$10:$C$636,0))&amp;" - "&amp;INDEX('Bilag 3'!$F$10:$F$636,MATCH(F121&amp;"_"&amp;G121,'Bilag 3'!$A$10:$A$636&amp;"_"&amp;'Bilag 3'!$C$10:$C$636,0))</f>
        <v>Nordea Invest - Mellemlange obligationer</v>
      </c>
      <c r="E121" s="82">
        <v>201612</v>
      </c>
      <c r="F121" s="82">
        <v>11024</v>
      </c>
      <c r="G121" s="82">
        <v>19</v>
      </c>
      <c r="H121" s="83">
        <v>229840000</v>
      </c>
      <c r="I121" s="83">
        <v>1487000</v>
      </c>
      <c r="J121" s="83">
        <v>0</v>
      </c>
      <c r="K121" s="83">
        <v>339200000</v>
      </c>
      <c r="L121" s="83">
        <v>0</v>
      </c>
      <c r="M121" s="83">
        <v>0</v>
      </c>
      <c r="N121" s="83">
        <v>-57120000</v>
      </c>
      <c r="O121" s="83">
        <v>-3645000</v>
      </c>
      <c r="P121" s="83">
        <v>0</v>
      </c>
      <c r="Q121" s="83">
        <v>164000</v>
      </c>
      <c r="R121" s="83">
        <v>69677000</v>
      </c>
      <c r="S121" s="83">
        <v>0</v>
      </c>
      <c r="T121" s="83">
        <v>-2094000</v>
      </c>
      <c r="U121" s="84" t="s">
        <v>892</v>
      </c>
      <c r="V121" s="83">
        <v>12469192000</v>
      </c>
      <c r="W121" s="83">
        <v>58261000</v>
      </c>
      <c r="X121" s="83">
        <v>58261000</v>
      </c>
      <c r="Y121" s="83">
        <v>0</v>
      </c>
      <c r="Z121" s="83">
        <v>11988946000</v>
      </c>
      <c r="AA121" s="83">
        <v>10665589000</v>
      </c>
      <c r="AB121" s="83">
        <v>1323357000</v>
      </c>
      <c r="AC121" s="83">
        <v>0</v>
      </c>
      <c r="AD121" s="83">
        <v>0</v>
      </c>
      <c r="AE121" s="83">
        <v>0</v>
      </c>
      <c r="AF121" s="83">
        <v>0</v>
      </c>
      <c r="AG121" s="83">
        <v>0</v>
      </c>
      <c r="AH121" s="83">
        <v>0</v>
      </c>
      <c r="AI121" s="83">
        <v>0</v>
      </c>
      <c r="AJ121" s="83">
        <v>0</v>
      </c>
      <c r="AK121" s="83">
        <v>0</v>
      </c>
      <c r="AL121" s="83">
        <v>0</v>
      </c>
      <c r="AM121" s="83">
        <v>446000</v>
      </c>
      <c r="AN121" s="83">
        <v>0</v>
      </c>
      <c r="AO121" s="83">
        <v>446000</v>
      </c>
      <c r="AP121" s="83">
        <v>0</v>
      </c>
      <c r="AQ121" s="83">
        <v>421540000</v>
      </c>
      <c r="AR121" s="82">
        <v>2016</v>
      </c>
      <c r="AS121" s="83">
        <v>12469192000</v>
      </c>
      <c r="AT121" s="83">
        <v>0</v>
      </c>
      <c r="AU121" s="83">
        <v>0</v>
      </c>
      <c r="AV121" s="83">
        <v>0</v>
      </c>
      <c r="AW121" s="83">
        <v>12377812000</v>
      </c>
      <c r="AX121" s="83">
        <v>2173000</v>
      </c>
      <c r="AY121" s="83">
        <v>0</v>
      </c>
      <c r="AZ121" s="83">
        <v>2173000</v>
      </c>
      <c r="BA121" s="83">
        <v>89208000</v>
      </c>
      <c r="BB121" s="84" t="s">
        <v>780</v>
      </c>
    </row>
    <row r="122" spans="1:54" x14ac:dyDescent="0.25">
      <c r="A122" s="62" t="str">
        <f t="shared" si="1"/>
        <v>1102420</v>
      </c>
      <c r="B122" s="68">
        <f>INDEX('Bilag 3'!$B$10:$B$637,MATCH('Data - enkelt'!A122,'Bilag 3'!$G$10:$G$637,0))</f>
        <v>11024</v>
      </c>
      <c r="C122" s="68">
        <f>INDEX('Bilag 3'!$D$10:$D$637,MATCH('Data - enkelt'!A122,'Bilag 3'!$G$10:$G$637,0))</f>
        <v>20</v>
      </c>
      <c r="D122" s="63" t="str">
        <f t="array" ref="D122">INDEX('Bilag 3'!$E$10:$E$636,MATCH(F122&amp;"_"&amp;G122,'Bilag 3'!$A$10:$A$636&amp;"_"&amp;'Bilag 3'!$C$10:$C$636,0))&amp;" - "&amp;INDEX('Bilag 3'!$F$10:$F$636,MATCH(F122&amp;"_"&amp;G122,'Bilag 3'!$A$10:$A$636&amp;"_"&amp;'Bilag 3'!$C$10:$C$636,0))</f>
        <v>Nordea Invest - Aktier II</v>
      </c>
      <c r="E122" s="82">
        <v>201612</v>
      </c>
      <c r="F122" s="82">
        <v>11024</v>
      </c>
      <c r="G122" s="82">
        <v>20</v>
      </c>
      <c r="H122" s="83">
        <v>161000</v>
      </c>
      <c r="I122" s="83">
        <v>107000</v>
      </c>
      <c r="J122" s="83">
        <v>36049000</v>
      </c>
      <c r="K122" s="83">
        <v>0</v>
      </c>
      <c r="L122" s="83">
        <v>64558000</v>
      </c>
      <c r="M122" s="83">
        <v>0</v>
      </c>
      <c r="N122" s="83">
        <v>141000</v>
      </c>
      <c r="O122" s="83">
        <v>924000</v>
      </c>
      <c r="P122" s="83">
        <v>11000</v>
      </c>
      <c r="Q122" s="83">
        <v>550000</v>
      </c>
      <c r="R122" s="83">
        <v>13082000</v>
      </c>
      <c r="S122" s="83">
        <v>0</v>
      </c>
      <c r="T122" s="83">
        <v>2784000</v>
      </c>
      <c r="U122" s="84" t="s">
        <v>893</v>
      </c>
      <c r="V122" s="83">
        <v>1068656000</v>
      </c>
      <c r="W122" s="83">
        <v>15565000</v>
      </c>
      <c r="X122" s="83">
        <v>15565000</v>
      </c>
      <c r="Y122" s="83">
        <v>0</v>
      </c>
      <c r="Z122" s="83">
        <v>0</v>
      </c>
      <c r="AA122" s="83">
        <v>0</v>
      </c>
      <c r="AB122" s="83">
        <v>0</v>
      </c>
      <c r="AC122" s="83">
        <v>0</v>
      </c>
      <c r="AD122" s="83">
        <v>848472000</v>
      </c>
      <c r="AE122" s="83">
        <v>151621000</v>
      </c>
      <c r="AF122" s="83">
        <v>696851000</v>
      </c>
      <c r="AG122" s="83">
        <v>0</v>
      </c>
      <c r="AH122" s="83">
        <v>0</v>
      </c>
      <c r="AI122" s="83">
        <v>0</v>
      </c>
      <c r="AJ122" s="83">
        <v>201632000</v>
      </c>
      <c r="AK122" s="83">
        <v>101357000</v>
      </c>
      <c r="AL122" s="83">
        <v>100275000</v>
      </c>
      <c r="AM122" s="83">
        <v>0</v>
      </c>
      <c r="AN122" s="83">
        <v>0</v>
      </c>
      <c r="AO122" s="83">
        <v>0</v>
      </c>
      <c r="AP122" s="83">
        <v>0</v>
      </c>
      <c r="AQ122" s="83">
        <v>2987000</v>
      </c>
      <c r="AR122" s="82">
        <v>2016</v>
      </c>
      <c r="AS122" s="83">
        <v>1068656000</v>
      </c>
      <c r="AT122" s="83">
        <v>0</v>
      </c>
      <c r="AU122" s="83">
        <v>0</v>
      </c>
      <c r="AV122" s="83">
        <v>0</v>
      </c>
      <c r="AW122" s="83">
        <v>1065873000</v>
      </c>
      <c r="AX122" s="83">
        <v>0</v>
      </c>
      <c r="AY122" s="83">
        <v>0</v>
      </c>
      <c r="AZ122" s="83">
        <v>0</v>
      </c>
      <c r="BA122" s="83">
        <v>2784000</v>
      </c>
      <c r="BB122" s="84" t="s">
        <v>780</v>
      </c>
    </row>
    <row r="123" spans="1:54" x14ac:dyDescent="0.25">
      <c r="A123" s="62" t="str">
        <f t="shared" si="1"/>
        <v>1102422</v>
      </c>
      <c r="B123" s="68">
        <f>INDEX('Bilag 3'!$B$10:$B$637,MATCH('Data - enkelt'!A123,'Bilag 3'!$G$10:$G$637,0))</f>
        <v>11024</v>
      </c>
      <c r="C123" s="68">
        <f>INDEX('Bilag 3'!$D$10:$D$637,MATCH('Data - enkelt'!A123,'Bilag 3'!$G$10:$G$637,0))</f>
        <v>22</v>
      </c>
      <c r="D123" s="63" t="str">
        <f t="array" ref="D123">INDEX('Bilag 3'!$E$10:$E$636,MATCH(F123&amp;"_"&amp;G123,'Bilag 3'!$A$10:$A$636&amp;"_"&amp;'Bilag 3'!$C$10:$C$636,0))&amp;" - "&amp;INDEX('Bilag 3'!$F$10:$F$636,MATCH(F123&amp;"_"&amp;G123,'Bilag 3'!$A$10:$A$636&amp;"_"&amp;'Bilag 3'!$C$10:$C$636,0))</f>
        <v>Nordea Invest - Fjernøsten</v>
      </c>
      <c r="E123" s="82">
        <v>201612</v>
      </c>
      <c r="F123" s="82">
        <v>11024</v>
      </c>
      <c r="G123" s="82">
        <v>22</v>
      </c>
      <c r="H123" s="83">
        <v>439000</v>
      </c>
      <c r="I123" s="83">
        <v>169000</v>
      </c>
      <c r="J123" s="83">
        <v>19764000</v>
      </c>
      <c r="K123" s="83">
        <v>0</v>
      </c>
      <c r="L123" s="83">
        <v>46106000</v>
      </c>
      <c r="M123" s="83">
        <v>0</v>
      </c>
      <c r="N123" s="83">
        <v>-22000</v>
      </c>
      <c r="O123" s="83">
        <v>688000</v>
      </c>
      <c r="P123" s="83">
        <v>24000</v>
      </c>
      <c r="Q123" s="83">
        <v>3274000</v>
      </c>
      <c r="R123" s="83">
        <v>15716000</v>
      </c>
      <c r="S123" s="83">
        <v>0</v>
      </c>
      <c r="T123" s="83">
        <v>2920000</v>
      </c>
      <c r="U123" s="84" t="s">
        <v>894</v>
      </c>
      <c r="V123" s="83">
        <v>1309319000</v>
      </c>
      <c r="W123" s="83">
        <v>26149000</v>
      </c>
      <c r="X123" s="83">
        <v>26149000</v>
      </c>
      <c r="Y123" s="83">
        <v>0</v>
      </c>
      <c r="Z123" s="83">
        <v>0</v>
      </c>
      <c r="AA123" s="83">
        <v>0</v>
      </c>
      <c r="AB123" s="83">
        <v>0</v>
      </c>
      <c r="AC123" s="83">
        <v>0</v>
      </c>
      <c r="AD123" s="83">
        <v>1245643000</v>
      </c>
      <c r="AE123" s="83">
        <v>0</v>
      </c>
      <c r="AF123" s="83">
        <v>1245643000</v>
      </c>
      <c r="AG123" s="83">
        <v>0</v>
      </c>
      <c r="AH123" s="83">
        <v>0</v>
      </c>
      <c r="AI123" s="83">
        <v>0</v>
      </c>
      <c r="AJ123" s="83">
        <v>24880000</v>
      </c>
      <c r="AK123" s="83">
        <v>0</v>
      </c>
      <c r="AL123" s="83">
        <v>24880000</v>
      </c>
      <c r="AM123" s="83">
        <v>0</v>
      </c>
      <c r="AN123" s="83">
        <v>0</v>
      </c>
      <c r="AO123" s="83">
        <v>0</v>
      </c>
      <c r="AP123" s="83">
        <v>0</v>
      </c>
      <c r="AQ123" s="83">
        <v>12648000</v>
      </c>
      <c r="AR123" s="82">
        <v>2016</v>
      </c>
      <c r="AS123" s="83">
        <v>1309319000</v>
      </c>
      <c r="AT123" s="83">
        <v>0</v>
      </c>
      <c r="AU123" s="83">
        <v>0</v>
      </c>
      <c r="AV123" s="83">
        <v>0</v>
      </c>
      <c r="AW123" s="83">
        <v>1284966000</v>
      </c>
      <c r="AX123" s="83">
        <v>0</v>
      </c>
      <c r="AY123" s="83">
        <v>0</v>
      </c>
      <c r="AZ123" s="83">
        <v>0</v>
      </c>
      <c r="BA123" s="83">
        <v>24353000</v>
      </c>
      <c r="BB123" s="84" t="s">
        <v>780</v>
      </c>
    </row>
    <row r="124" spans="1:54" x14ac:dyDescent="0.25">
      <c r="A124" s="62" t="str">
        <f t="shared" si="1"/>
        <v>1102425</v>
      </c>
      <c r="B124" s="68">
        <f>INDEX('Bilag 3'!$B$10:$B$637,MATCH('Data - enkelt'!A124,'Bilag 3'!$G$10:$G$637,0))</f>
        <v>11024</v>
      </c>
      <c r="C124" s="68">
        <f>INDEX('Bilag 3'!$D$10:$D$637,MATCH('Data - enkelt'!A124,'Bilag 3'!$G$10:$G$637,0))</f>
        <v>25</v>
      </c>
      <c r="D124" s="63" t="str">
        <f t="array" ref="D124">INDEX('Bilag 3'!$E$10:$E$636,MATCH(F124&amp;"_"&amp;G124,'Bilag 3'!$A$10:$A$636&amp;"_"&amp;'Bilag 3'!$C$10:$C$636,0))&amp;" - "&amp;INDEX('Bilag 3'!$F$10:$F$636,MATCH(F124&amp;"_"&amp;G124,'Bilag 3'!$A$10:$A$636&amp;"_"&amp;'Bilag 3'!$C$10:$C$636,0))</f>
        <v>Nordea Invest - Europa Small Cap</v>
      </c>
      <c r="E124" s="82">
        <v>201612</v>
      </c>
      <c r="F124" s="82">
        <v>11024</v>
      </c>
      <c r="G124" s="82">
        <v>25</v>
      </c>
      <c r="H124" s="83">
        <v>1000</v>
      </c>
      <c r="I124" s="83">
        <v>49000</v>
      </c>
      <c r="J124" s="83">
        <v>8110000</v>
      </c>
      <c r="K124" s="83">
        <v>0</v>
      </c>
      <c r="L124" s="83">
        <v>-6244000</v>
      </c>
      <c r="M124" s="83">
        <v>0</v>
      </c>
      <c r="N124" s="83">
        <v>0</v>
      </c>
      <c r="O124" s="83">
        <v>-471000</v>
      </c>
      <c r="P124" s="83">
        <v>-1000</v>
      </c>
      <c r="Q124" s="83">
        <v>536000</v>
      </c>
      <c r="R124" s="83">
        <v>4973000</v>
      </c>
      <c r="S124" s="83">
        <v>0</v>
      </c>
      <c r="T124" s="83">
        <v>875000</v>
      </c>
      <c r="U124" s="84" t="s">
        <v>895</v>
      </c>
      <c r="V124" s="83">
        <v>296940000</v>
      </c>
      <c r="W124" s="83">
        <v>3637000</v>
      </c>
      <c r="X124" s="83">
        <v>3637000</v>
      </c>
      <c r="Y124" s="83">
        <v>0</v>
      </c>
      <c r="Z124" s="83">
        <v>0</v>
      </c>
      <c r="AA124" s="83">
        <v>0</v>
      </c>
      <c r="AB124" s="83">
        <v>0</v>
      </c>
      <c r="AC124" s="83">
        <v>0</v>
      </c>
      <c r="AD124" s="83">
        <v>278562000</v>
      </c>
      <c r="AE124" s="83">
        <v>0</v>
      </c>
      <c r="AF124" s="83">
        <v>278562000</v>
      </c>
      <c r="AG124" s="83">
        <v>0</v>
      </c>
      <c r="AH124" s="83">
        <v>0</v>
      </c>
      <c r="AI124" s="83">
        <v>0</v>
      </c>
      <c r="AJ124" s="83">
        <v>14251000</v>
      </c>
      <c r="AK124" s="83">
        <v>0</v>
      </c>
      <c r="AL124" s="83">
        <v>14251000</v>
      </c>
      <c r="AM124" s="83">
        <v>0</v>
      </c>
      <c r="AN124" s="83">
        <v>0</v>
      </c>
      <c r="AO124" s="83">
        <v>0</v>
      </c>
      <c r="AP124" s="83">
        <v>0</v>
      </c>
      <c r="AQ124" s="83">
        <v>490000</v>
      </c>
      <c r="AR124" s="82">
        <v>2016</v>
      </c>
      <c r="AS124" s="83">
        <v>296940000</v>
      </c>
      <c r="AT124" s="83">
        <v>0</v>
      </c>
      <c r="AU124" s="83">
        <v>0</v>
      </c>
      <c r="AV124" s="83">
        <v>0</v>
      </c>
      <c r="AW124" s="83">
        <v>296576000</v>
      </c>
      <c r="AX124" s="83">
        <v>0</v>
      </c>
      <c r="AY124" s="83">
        <v>0</v>
      </c>
      <c r="AZ124" s="83">
        <v>0</v>
      </c>
      <c r="BA124" s="83">
        <v>364000</v>
      </c>
      <c r="BB124" s="84" t="s">
        <v>780</v>
      </c>
    </row>
    <row r="125" spans="1:54" x14ac:dyDescent="0.25">
      <c r="A125" s="62" t="str">
        <f t="shared" si="1"/>
        <v>1102426</v>
      </c>
      <c r="B125" s="68">
        <f>INDEX('Bilag 3'!$B$10:$B$637,MATCH('Data - enkelt'!A125,'Bilag 3'!$G$10:$G$637,0))</f>
        <v>11024</v>
      </c>
      <c r="C125" s="68">
        <f>INDEX('Bilag 3'!$D$10:$D$637,MATCH('Data - enkelt'!A125,'Bilag 3'!$G$10:$G$637,0))</f>
        <v>26</v>
      </c>
      <c r="D125" s="63" t="str">
        <f t="array" ref="D125">INDEX('Bilag 3'!$E$10:$E$636,MATCH(F125&amp;"_"&amp;G125,'Bilag 3'!$A$10:$A$636&amp;"_"&amp;'Bilag 3'!$C$10:$C$636,0))&amp;" - "&amp;INDEX('Bilag 3'!$F$10:$F$636,MATCH(F125&amp;"_"&amp;G125,'Bilag 3'!$A$10:$A$636&amp;"_"&amp;'Bilag 3'!$C$10:$C$636,0))</f>
        <v>Nordea Invest - Østeuropa</v>
      </c>
      <c r="E125" s="82">
        <v>201612</v>
      </c>
      <c r="F125" s="82">
        <v>11024</v>
      </c>
      <c r="G125" s="82">
        <v>26</v>
      </c>
      <c r="H125" s="83">
        <v>32000</v>
      </c>
      <c r="I125" s="83">
        <v>56000</v>
      </c>
      <c r="J125" s="83">
        <v>7602000</v>
      </c>
      <c r="K125" s="83">
        <v>0</v>
      </c>
      <c r="L125" s="83">
        <v>54537000</v>
      </c>
      <c r="M125" s="83">
        <v>0</v>
      </c>
      <c r="N125" s="83">
        <v>0</v>
      </c>
      <c r="O125" s="83">
        <v>-335000</v>
      </c>
      <c r="P125" s="83">
        <v>-11000</v>
      </c>
      <c r="Q125" s="83">
        <v>30000</v>
      </c>
      <c r="R125" s="83">
        <v>3490000</v>
      </c>
      <c r="S125" s="83">
        <v>0</v>
      </c>
      <c r="T125" s="83">
        <v>964000</v>
      </c>
      <c r="U125" s="84" t="s">
        <v>896</v>
      </c>
      <c r="V125" s="83">
        <v>269904000</v>
      </c>
      <c r="W125" s="83">
        <v>11186000</v>
      </c>
      <c r="X125" s="83">
        <v>11186000</v>
      </c>
      <c r="Y125" s="83">
        <v>0</v>
      </c>
      <c r="Z125" s="83">
        <v>0</v>
      </c>
      <c r="AA125" s="83">
        <v>0</v>
      </c>
      <c r="AB125" s="83">
        <v>0</v>
      </c>
      <c r="AC125" s="83">
        <v>0</v>
      </c>
      <c r="AD125" s="83">
        <v>257959000</v>
      </c>
      <c r="AE125" s="83">
        <v>0</v>
      </c>
      <c r="AF125" s="83">
        <v>257959000</v>
      </c>
      <c r="AG125" s="83">
        <v>0</v>
      </c>
      <c r="AH125" s="83">
        <v>0</v>
      </c>
      <c r="AI125" s="83">
        <v>0</v>
      </c>
      <c r="AJ125" s="83">
        <v>0</v>
      </c>
      <c r="AK125" s="83">
        <v>0</v>
      </c>
      <c r="AL125" s="83">
        <v>0</v>
      </c>
      <c r="AM125" s="83">
        <v>0</v>
      </c>
      <c r="AN125" s="83">
        <v>0</v>
      </c>
      <c r="AO125" s="83">
        <v>0</v>
      </c>
      <c r="AP125" s="83">
        <v>0</v>
      </c>
      <c r="AQ125" s="83">
        <v>759000</v>
      </c>
      <c r="AR125" s="82">
        <v>2016</v>
      </c>
      <c r="AS125" s="83">
        <v>269904000</v>
      </c>
      <c r="AT125" s="83">
        <v>0</v>
      </c>
      <c r="AU125" s="83">
        <v>0</v>
      </c>
      <c r="AV125" s="83">
        <v>0</v>
      </c>
      <c r="AW125" s="83">
        <v>269525000</v>
      </c>
      <c r="AX125" s="83">
        <v>0</v>
      </c>
      <c r="AY125" s="83">
        <v>0</v>
      </c>
      <c r="AZ125" s="83">
        <v>0</v>
      </c>
      <c r="BA125" s="83">
        <v>379000</v>
      </c>
      <c r="BB125" s="84" t="s">
        <v>780</v>
      </c>
    </row>
    <row r="126" spans="1:54" x14ac:dyDescent="0.25">
      <c r="A126" s="62" t="str">
        <f t="shared" si="1"/>
        <v>1102427</v>
      </c>
      <c r="B126" s="68">
        <f>INDEX('Bilag 3'!$B$10:$B$637,MATCH('Data - enkelt'!A126,'Bilag 3'!$G$10:$G$637,0))</f>
        <v>11024</v>
      </c>
      <c r="C126" s="68">
        <f>INDEX('Bilag 3'!$D$10:$D$637,MATCH('Data - enkelt'!A126,'Bilag 3'!$G$10:$G$637,0))</f>
        <v>27</v>
      </c>
      <c r="D126" s="63" t="str">
        <f t="array" ref="D126">INDEX('Bilag 3'!$E$10:$E$636,MATCH(F126&amp;"_"&amp;G126,'Bilag 3'!$A$10:$A$636&amp;"_"&amp;'Bilag 3'!$C$10:$C$636,0))&amp;" - "&amp;INDEX('Bilag 3'!$F$10:$F$636,MATCH(F126&amp;"_"&amp;G126,'Bilag 3'!$A$10:$A$636&amp;"_"&amp;'Bilag 3'!$C$10:$C$636,0))</f>
        <v>Nordea Invest - Nordic Small Cap</v>
      </c>
      <c r="E126" s="82">
        <v>201612</v>
      </c>
      <c r="F126" s="82">
        <v>11024</v>
      </c>
      <c r="G126" s="82">
        <v>27</v>
      </c>
      <c r="H126" s="83">
        <v>95000</v>
      </c>
      <c r="I126" s="83">
        <v>70000</v>
      </c>
      <c r="J126" s="83">
        <v>7655000</v>
      </c>
      <c r="K126" s="83">
        <v>0</v>
      </c>
      <c r="L126" s="83">
        <v>32946000</v>
      </c>
      <c r="M126" s="83">
        <v>0</v>
      </c>
      <c r="N126" s="83">
        <v>0</v>
      </c>
      <c r="O126" s="83">
        <v>-35000</v>
      </c>
      <c r="P126" s="83">
        <v>-1000</v>
      </c>
      <c r="Q126" s="83">
        <v>206000</v>
      </c>
      <c r="R126" s="83">
        <v>3840000</v>
      </c>
      <c r="S126" s="83">
        <v>0</v>
      </c>
      <c r="T126" s="83">
        <v>894000</v>
      </c>
      <c r="U126" s="84" t="s">
        <v>897</v>
      </c>
      <c r="V126" s="83">
        <v>290980000</v>
      </c>
      <c r="W126" s="83">
        <v>3752000</v>
      </c>
      <c r="X126" s="83">
        <v>3752000</v>
      </c>
      <c r="Y126" s="83">
        <v>0</v>
      </c>
      <c r="Z126" s="83">
        <v>0</v>
      </c>
      <c r="AA126" s="83">
        <v>0</v>
      </c>
      <c r="AB126" s="83">
        <v>0</v>
      </c>
      <c r="AC126" s="83">
        <v>0</v>
      </c>
      <c r="AD126" s="83">
        <v>287227000</v>
      </c>
      <c r="AE126" s="83">
        <v>40339000</v>
      </c>
      <c r="AF126" s="83">
        <v>246889000</v>
      </c>
      <c r="AG126" s="83">
        <v>0</v>
      </c>
      <c r="AH126" s="83">
        <v>0</v>
      </c>
      <c r="AI126" s="83">
        <v>0</v>
      </c>
      <c r="AJ126" s="83">
        <v>0</v>
      </c>
      <c r="AK126" s="83">
        <v>0</v>
      </c>
      <c r="AL126" s="83">
        <v>0</v>
      </c>
      <c r="AM126" s="83">
        <v>0</v>
      </c>
      <c r="AN126" s="83">
        <v>0</v>
      </c>
      <c r="AO126" s="83">
        <v>0</v>
      </c>
      <c r="AP126" s="83">
        <v>0</v>
      </c>
      <c r="AQ126" s="83">
        <v>0</v>
      </c>
      <c r="AR126" s="82">
        <v>2016</v>
      </c>
      <c r="AS126" s="83">
        <v>290980000</v>
      </c>
      <c r="AT126" s="83">
        <v>0</v>
      </c>
      <c r="AU126" s="83">
        <v>0</v>
      </c>
      <c r="AV126" s="83">
        <v>0</v>
      </c>
      <c r="AW126" s="83">
        <v>290638000</v>
      </c>
      <c r="AX126" s="83">
        <v>0</v>
      </c>
      <c r="AY126" s="83">
        <v>0</v>
      </c>
      <c r="AZ126" s="83">
        <v>0</v>
      </c>
      <c r="BA126" s="83">
        <v>342000</v>
      </c>
      <c r="BB126" s="84" t="s">
        <v>780</v>
      </c>
    </row>
    <row r="127" spans="1:54" x14ac:dyDescent="0.25">
      <c r="A127" s="62" t="str">
        <f t="shared" si="1"/>
        <v>1102428</v>
      </c>
      <c r="B127" s="68">
        <f>INDEX('Bilag 3'!$B$10:$B$637,MATCH('Data - enkelt'!A127,'Bilag 3'!$G$10:$G$637,0))</f>
        <v>11024</v>
      </c>
      <c r="C127" s="68">
        <f>INDEX('Bilag 3'!$D$10:$D$637,MATCH('Data - enkelt'!A127,'Bilag 3'!$G$10:$G$637,0))</f>
        <v>28</v>
      </c>
      <c r="D127" s="63" t="str">
        <f t="array" ref="D127">INDEX('Bilag 3'!$E$10:$E$636,MATCH(F127&amp;"_"&amp;G127,'Bilag 3'!$A$10:$A$636&amp;"_"&amp;'Bilag 3'!$C$10:$C$636,0))&amp;" - "&amp;INDEX('Bilag 3'!$F$10:$F$636,MATCH(F127&amp;"_"&amp;G127,'Bilag 3'!$A$10:$A$636&amp;"_"&amp;'Bilag 3'!$C$10:$C$636,0))</f>
        <v>Nordea Invest - Global Small Cap</v>
      </c>
      <c r="E127" s="82">
        <v>201612</v>
      </c>
      <c r="F127" s="82">
        <v>11024</v>
      </c>
      <c r="G127" s="82">
        <v>28</v>
      </c>
      <c r="H127" s="83">
        <v>2000</v>
      </c>
      <c r="I127" s="83">
        <v>10000</v>
      </c>
      <c r="J127" s="83">
        <v>5370000</v>
      </c>
      <c r="K127" s="83">
        <v>0</v>
      </c>
      <c r="L127" s="83">
        <v>18618000</v>
      </c>
      <c r="M127" s="83">
        <v>0</v>
      </c>
      <c r="N127" s="83">
        <v>0</v>
      </c>
      <c r="O127" s="83">
        <v>82000</v>
      </c>
      <c r="P127" s="83">
        <v>-5000</v>
      </c>
      <c r="Q127" s="83">
        <v>144000</v>
      </c>
      <c r="R127" s="83">
        <v>2383000</v>
      </c>
      <c r="S127" s="83">
        <v>0</v>
      </c>
      <c r="T127" s="83">
        <v>600000</v>
      </c>
      <c r="U127" s="84" t="s">
        <v>898</v>
      </c>
      <c r="V127" s="83">
        <v>172423000</v>
      </c>
      <c r="W127" s="83">
        <v>5644000</v>
      </c>
      <c r="X127" s="83">
        <v>5644000</v>
      </c>
      <c r="Y127" s="83">
        <v>0</v>
      </c>
      <c r="Z127" s="83">
        <v>0</v>
      </c>
      <c r="AA127" s="83">
        <v>0</v>
      </c>
      <c r="AB127" s="83">
        <v>0</v>
      </c>
      <c r="AC127" s="83">
        <v>0</v>
      </c>
      <c r="AD127" s="83">
        <v>166421000</v>
      </c>
      <c r="AE127" s="83">
        <v>1485000</v>
      </c>
      <c r="AF127" s="83">
        <v>164936000</v>
      </c>
      <c r="AG127" s="83">
        <v>0</v>
      </c>
      <c r="AH127" s="83">
        <v>0</v>
      </c>
      <c r="AI127" s="83">
        <v>0</v>
      </c>
      <c r="AJ127" s="83">
        <v>0</v>
      </c>
      <c r="AK127" s="83">
        <v>0</v>
      </c>
      <c r="AL127" s="83">
        <v>0</v>
      </c>
      <c r="AM127" s="83">
        <v>0</v>
      </c>
      <c r="AN127" s="83">
        <v>0</v>
      </c>
      <c r="AO127" s="83">
        <v>0</v>
      </c>
      <c r="AP127" s="83">
        <v>0</v>
      </c>
      <c r="AQ127" s="83">
        <v>357000</v>
      </c>
      <c r="AR127" s="82">
        <v>2016</v>
      </c>
      <c r="AS127" s="83">
        <v>172423000</v>
      </c>
      <c r="AT127" s="83">
        <v>0</v>
      </c>
      <c r="AU127" s="83">
        <v>0</v>
      </c>
      <c r="AV127" s="83">
        <v>0</v>
      </c>
      <c r="AW127" s="83">
        <v>172205000</v>
      </c>
      <c r="AX127" s="83">
        <v>0</v>
      </c>
      <c r="AY127" s="83">
        <v>0</v>
      </c>
      <c r="AZ127" s="83">
        <v>0</v>
      </c>
      <c r="BA127" s="83">
        <v>218000</v>
      </c>
      <c r="BB127" s="84" t="s">
        <v>780</v>
      </c>
    </row>
    <row r="128" spans="1:54" x14ac:dyDescent="0.25">
      <c r="A128" s="62" t="str">
        <f t="shared" si="1"/>
        <v>1102429</v>
      </c>
      <c r="B128" s="68">
        <f>INDEX('Bilag 3'!$B$10:$B$637,MATCH('Data - enkelt'!A128,'Bilag 3'!$G$10:$G$637,0))</f>
        <v>11024</v>
      </c>
      <c r="C128" s="68">
        <f>INDEX('Bilag 3'!$D$10:$D$637,MATCH('Data - enkelt'!A128,'Bilag 3'!$G$10:$G$637,0))</f>
        <v>29</v>
      </c>
      <c r="D128" s="63" t="str">
        <f t="array" ref="D128">INDEX('Bilag 3'!$E$10:$E$636,MATCH(F128&amp;"_"&amp;G128,'Bilag 3'!$A$10:$A$636&amp;"_"&amp;'Bilag 3'!$C$10:$C$636,0))&amp;" - "&amp;INDEX('Bilag 3'!$F$10:$F$636,MATCH(F128&amp;"_"&amp;G128,'Bilag 3'!$A$10:$A$636&amp;"_"&amp;'Bilag 3'!$C$10:$C$636,0))</f>
        <v>Nordea Invest - Aktier</v>
      </c>
      <c r="E128" s="82">
        <v>201612</v>
      </c>
      <c r="F128" s="82">
        <v>11024</v>
      </c>
      <c r="G128" s="82">
        <v>29</v>
      </c>
      <c r="H128" s="83">
        <v>414000</v>
      </c>
      <c r="I128" s="83">
        <v>230000</v>
      </c>
      <c r="J128" s="83">
        <v>84491000</v>
      </c>
      <c r="K128" s="83">
        <v>0</v>
      </c>
      <c r="L128" s="83">
        <v>124102000</v>
      </c>
      <c r="M128" s="83">
        <v>0</v>
      </c>
      <c r="N128" s="83">
        <v>337000</v>
      </c>
      <c r="O128" s="83">
        <v>1467000</v>
      </c>
      <c r="P128" s="83">
        <v>1000</v>
      </c>
      <c r="Q128" s="83">
        <v>1288000</v>
      </c>
      <c r="R128" s="83">
        <v>29631000</v>
      </c>
      <c r="S128" s="83">
        <v>0</v>
      </c>
      <c r="T128" s="83">
        <v>6804000</v>
      </c>
      <c r="U128" s="84" t="s">
        <v>899</v>
      </c>
      <c r="V128" s="83">
        <v>2366611000</v>
      </c>
      <c r="W128" s="83">
        <v>38562000</v>
      </c>
      <c r="X128" s="83">
        <v>38562000</v>
      </c>
      <c r="Y128" s="83">
        <v>0</v>
      </c>
      <c r="Z128" s="83">
        <v>0</v>
      </c>
      <c r="AA128" s="83">
        <v>0</v>
      </c>
      <c r="AB128" s="83">
        <v>0</v>
      </c>
      <c r="AC128" s="83">
        <v>0</v>
      </c>
      <c r="AD128" s="83">
        <v>1871993000</v>
      </c>
      <c r="AE128" s="83">
        <v>328279000</v>
      </c>
      <c r="AF128" s="83">
        <v>1543714000</v>
      </c>
      <c r="AG128" s="83">
        <v>0</v>
      </c>
      <c r="AH128" s="83">
        <v>0</v>
      </c>
      <c r="AI128" s="83">
        <v>0</v>
      </c>
      <c r="AJ128" s="83">
        <v>450751000</v>
      </c>
      <c r="AK128" s="83">
        <v>279812000</v>
      </c>
      <c r="AL128" s="83">
        <v>170938000</v>
      </c>
      <c r="AM128" s="83">
        <v>0</v>
      </c>
      <c r="AN128" s="83">
        <v>0</v>
      </c>
      <c r="AO128" s="83">
        <v>0</v>
      </c>
      <c r="AP128" s="83">
        <v>0</v>
      </c>
      <c r="AQ128" s="83">
        <v>5305000</v>
      </c>
      <c r="AR128" s="82">
        <v>2016</v>
      </c>
      <c r="AS128" s="83">
        <v>2366611000</v>
      </c>
      <c r="AT128" s="83">
        <v>0</v>
      </c>
      <c r="AU128" s="83">
        <v>0</v>
      </c>
      <c r="AV128" s="83">
        <v>0</v>
      </c>
      <c r="AW128" s="83">
        <v>2361570000</v>
      </c>
      <c r="AX128" s="83">
        <v>0</v>
      </c>
      <c r="AY128" s="83">
        <v>0</v>
      </c>
      <c r="AZ128" s="83">
        <v>0</v>
      </c>
      <c r="BA128" s="83">
        <v>5040000</v>
      </c>
      <c r="BB128" s="84" t="s">
        <v>780</v>
      </c>
    </row>
    <row r="129" spans="1:54" x14ac:dyDescent="0.25">
      <c r="A129" s="62" t="str">
        <f t="shared" si="1"/>
        <v>1102430</v>
      </c>
      <c r="B129" s="68">
        <f>INDEX('Bilag 3'!$B$10:$B$637,MATCH('Data - enkelt'!A129,'Bilag 3'!$G$10:$G$637,0))</f>
        <v>11024</v>
      </c>
      <c r="C129" s="68">
        <f>INDEX('Bilag 3'!$D$10:$D$637,MATCH('Data - enkelt'!A129,'Bilag 3'!$G$10:$G$637,0))</f>
        <v>30</v>
      </c>
      <c r="D129" s="63" t="str">
        <f t="array" ref="D129">INDEX('Bilag 3'!$E$10:$E$636,MATCH(F129&amp;"_"&amp;G129,'Bilag 3'!$A$10:$A$636&amp;"_"&amp;'Bilag 3'!$C$10:$C$636,0))&amp;" - "&amp;INDEX('Bilag 3'!$F$10:$F$636,MATCH(F129&amp;"_"&amp;G129,'Bilag 3'!$A$10:$A$636&amp;"_"&amp;'Bilag 3'!$C$10:$C$636,0))</f>
        <v>Nordea Invest - Virksomhedsobligationer</v>
      </c>
      <c r="E129" s="82">
        <v>201612</v>
      </c>
      <c r="F129" s="82">
        <v>11024</v>
      </c>
      <c r="G129" s="82">
        <v>30</v>
      </c>
      <c r="H129" s="83">
        <v>32030000</v>
      </c>
      <c r="I129" s="83">
        <v>71000</v>
      </c>
      <c r="J129" s="83">
        <v>0</v>
      </c>
      <c r="K129" s="83">
        <v>25521000</v>
      </c>
      <c r="L129" s="83">
        <v>0</v>
      </c>
      <c r="M129" s="83">
        <v>0</v>
      </c>
      <c r="N129" s="83">
        <v>5294000</v>
      </c>
      <c r="O129" s="83">
        <v>-1278000</v>
      </c>
      <c r="P129" s="83">
        <v>-1000</v>
      </c>
      <c r="Q129" s="83">
        <v>0</v>
      </c>
      <c r="R129" s="83">
        <v>9713000</v>
      </c>
      <c r="S129" s="83">
        <v>0</v>
      </c>
      <c r="T129" s="83">
        <v>30000</v>
      </c>
      <c r="U129" s="84" t="s">
        <v>900</v>
      </c>
      <c r="V129" s="83">
        <v>851596000</v>
      </c>
      <c r="W129" s="83">
        <v>18677000</v>
      </c>
      <c r="X129" s="83">
        <v>18677000</v>
      </c>
      <c r="Y129" s="83">
        <v>0</v>
      </c>
      <c r="Z129" s="83">
        <v>828382000</v>
      </c>
      <c r="AA129" s="83">
        <v>42828000</v>
      </c>
      <c r="AB129" s="83">
        <v>785554000</v>
      </c>
      <c r="AC129" s="83">
        <v>0</v>
      </c>
      <c r="AD129" s="83">
        <v>0</v>
      </c>
      <c r="AE129" s="83">
        <v>0</v>
      </c>
      <c r="AF129" s="83">
        <v>0</v>
      </c>
      <c r="AG129" s="83">
        <v>0</v>
      </c>
      <c r="AH129" s="83">
        <v>0</v>
      </c>
      <c r="AI129" s="83">
        <v>0</v>
      </c>
      <c r="AJ129" s="83">
        <v>0</v>
      </c>
      <c r="AK129" s="83">
        <v>0</v>
      </c>
      <c r="AL129" s="83">
        <v>0</v>
      </c>
      <c r="AM129" s="83">
        <v>497000</v>
      </c>
      <c r="AN129" s="83">
        <v>0</v>
      </c>
      <c r="AO129" s="83">
        <v>497000</v>
      </c>
      <c r="AP129" s="83">
        <v>0</v>
      </c>
      <c r="AQ129" s="83">
        <v>4041000</v>
      </c>
      <c r="AR129" s="82">
        <v>2016</v>
      </c>
      <c r="AS129" s="83">
        <v>851596000</v>
      </c>
      <c r="AT129" s="83">
        <v>0</v>
      </c>
      <c r="AU129" s="83">
        <v>0</v>
      </c>
      <c r="AV129" s="83">
        <v>0</v>
      </c>
      <c r="AW129" s="83">
        <v>837134000</v>
      </c>
      <c r="AX129" s="83">
        <v>49000</v>
      </c>
      <c r="AY129" s="83">
        <v>0</v>
      </c>
      <c r="AZ129" s="83">
        <v>49000</v>
      </c>
      <c r="BA129" s="83">
        <v>14413000</v>
      </c>
      <c r="BB129" s="84" t="s">
        <v>780</v>
      </c>
    </row>
    <row r="130" spans="1:54" x14ac:dyDescent="0.25">
      <c r="A130" s="62" t="str">
        <f t="shared" si="1"/>
        <v>1102433</v>
      </c>
      <c r="B130" s="68">
        <f>INDEX('Bilag 3'!$B$10:$B$637,MATCH('Data - enkelt'!A130,'Bilag 3'!$G$10:$G$637,0))</f>
        <v>11024</v>
      </c>
      <c r="C130" s="68">
        <f>INDEX('Bilag 3'!$D$10:$D$637,MATCH('Data - enkelt'!A130,'Bilag 3'!$G$10:$G$637,0))</f>
        <v>33</v>
      </c>
      <c r="D130" s="63" t="str">
        <f t="array" ref="D130">INDEX('Bilag 3'!$E$10:$E$636,MATCH(F130&amp;"_"&amp;G130,'Bilag 3'!$A$10:$A$636&amp;"_"&amp;'Bilag 3'!$C$10:$C$636,0))&amp;" - "&amp;INDEX('Bilag 3'!$F$10:$F$636,MATCH(F130&amp;"_"&amp;G130,'Bilag 3'!$A$10:$A$636&amp;"_"&amp;'Bilag 3'!$C$10:$C$636,0))</f>
        <v>Nordea Invest - Virksomhedsobligationer Højrente</v>
      </c>
      <c r="E130" s="82">
        <v>201612</v>
      </c>
      <c r="F130" s="82">
        <v>11024</v>
      </c>
      <c r="G130" s="82">
        <v>33</v>
      </c>
      <c r="H130" s="83">
        <v>476451000</v>
      </c>
      <c r="I130" s="83">
        <v>330000</v>
      </c>
      <c r="J130" s="83">
        <v>0</v>
      </c>
      <c r="K130" s="83">
        <v>673706000</v>
      </c>
      <c r="L130" s="83">
        <v>0</v>
      </c>
      <c r="M130" s="83">
        <v>0</v>
      </c>
      <c r="N130" s="83">
        <v>-191437000</v>
      </c>
      <c r="O130" s="83">
        <v>-23701000</v>
      </c>
      <c r="P130" s="83">
        <v>-25000</v>
      </c>
      <c r="Q130" s="83">
        <v>1000</v>
      </c>
      <c r="R130" s="83">
        <v>79985000</v>
      </c>
      <c r="S130" s="83">
        <v>0</v>
      </c>
      <c r="T130" s="83">
        <v>1484000</v>
      </c>
      <c r="U130" s="84" t="s">
        <v>901</v>
      </c>
      <c r="V130" s="83">
        <v>6904807000</v>
      </c>
      <c r="W130" s="83">
        <v>61262000</v>
      </c>
      <c r="X130" s="83">
        <v>61262000</v>
      </c>
      <c r="Y130" s="83">
        <v>0</v>
      </c>
      <c r="Z130" s="83">
        <v>6834396000</v>
      </c>
      <c r="AA130" s="83">
        <v>0</v>
      </c>
      <c r="AB130" s="83">
        <v>6800616000</v>
      </c>
      <c r="AC130" s="83">
        <v>33780000</v>
      </c>
      <c r="AD130" s="83">
        <v>0</v>
      </c>
      <c r="AE130" s="83">
        <v>0</v>
      </c>
      <c r="AF130" s="83">
        <v>0</v>
      </c>
      <c r="AG130" s="83">
        <v>0</v>
      </c>
      <c r="AH130" s="83">
        <v>0</v>
      </c>
      <c r="AI130" s="83">
        <v>0</v>
      </c>
      <c r="AJ130" s="83">
        <v>0</v>
      </c>
      <c r="AK130" s="83">
        <v>0</v>
      </c>
      <c r="AL130" s="83">
        <v>0</v>
      </c>
      <c r="AM130" s="83">
        <v>9150000</v>
      </c>
      <c r="AN130" s="83">
        <v>0</v>
      </c>
      <c r="AO130" s="83">
        <v>9150000</v>
      </c>
      <c r="AP130" s="83">
        <v>0</v>
      </c>
      <c r="AQ130" s="83">
        <v>0</v>
      </c>
      <c r="AR130" s="82">
        <v>2016</v>
      </c>
      <c r="AS130" s="83">
        <v>6904807000</v>
      </c>
      <c r="AT130" s="83">
        <v>0</v>
      </c>
      <c r="AU130" s="83">
        <v>0</v>
      </c>
      <c r="AV130" s="83">
        <v>0</v>
      </c>
      <c r="AW130" s="83">
        <v>6589125000</v>
      </c>
      <c r="AX130" s="83">
        <v>305689000</v>
      </c>
      <c r="AY130" s="83">
        <v>0</v>
      </c>
      <c r="AZ130" s="83">
        <v>305689000</v>
      </c>
      <c r="BA130" s="83">
        <v>9992000</v>
      </c>
      <c r="BB130" s="84" t="s">
        <v>780</v>
      </c>
    </row>
    <row r="131" spans="1:54" x14ac:dyDescent="0.25">
      <c r="A131" s="62" t="str">
        <f t="shared" ref="A131:A194" si="2">F131&amp;""&amp;G131</f>
        <v>1102435</v>
      </c>
      <c r="B131" s="68">
        <f>INDEX('Bilag 3'!$B$10:$B$637,MATCH('Data - enkelt'!A131,'Bilag 3'!$G$10:$G$637,0))</f>
        <v>11024</v>
      </c>
      <c r="C131" s="68">
        <f>INDEX('Bilag 3'!$D$10:$D$637,MATCH('Data - enkelt'!A131,'Bilag 3'!$G$10:$G$637,0))</f>
        <v>35</v>
      </c>
      <c r="D131" s="63" t="str">
        <f t="array" ref="D131">INDEX('Bilag 3'!$E$10:$E$636,MATCH(F131&amp;"_"&amp;G131,'Bilag 3'!$A$10:$A$636&amp;"_"&amp;'Bilag 3'!$C$10:$C$636,0))&amp;" - "&amp;INDEX('Bilag 3'!$F$10:$F$636,MATCH(F131&amp;"_"&amp;G131,'Bilag 3'!$A$10:$A$636&amp;"_"&amp;'Bilag 3'!$C$10:$C$636,0))</f>
        <v>Nordea Invest - Basis 1</v>
      </c>
      <c r="E131" s="82">
        <v>201612</v>
      </c>
      <c r="F131" s="82">
        <v>11024</v>
      </c>
      <c r="G131" s="82">
        <v>35</v>
      </c>
      <c r="H131" s="83">
        <v>8730000</v>
      </c>
      <c r="I131" s="83">
        <v>55000</v>
      </c>
      <c r="J131" s="83">
        <v>11815000</v>
      </c>
      <c r="K131" s="83">
        <v>771000</v>
      </c>
      <c r="L131" s="83">
        <v>6293000</v>
      </c>
      <c r="M131" s="83">
        <v>0</v>
      </c>
      <c r="N131" s="83">
        <v>2113000</v>
      </c>
      <c r="O131" s="83">
        <v>-382000</v>
      </c>
      <c r="P131" s="83">
        <v>5000</v>
      </c>
      <c r="Q131" s="83">
        <v>44000</v>
      </c>
      <c r="R131" s="83">
        <v>4846000</v>
      </c>
      <c r="S131" s="83">
        <v>0</v>
      </c>
      <c r="T131" s="83">
        <v>34000</v>
      </c>
      <c r="U131" s="84" t="s">
        <v>902</v>
      </c>
      <c r="V131" s="83">
        <v>544528000</v>
      </c>
      <c r="W131" s="83">
        <v>8952000</v>
      </c>
      <c r="X131" s="83">
        <v>8952000</v>
      </c>
      <c r="Y131" s="83">
        <v>0</v>
      </c>
      <c r="Z131" s="83">
        <v>306587000</v>
      </c>
      <c r="AA131" s="83">
        <v>268563000</v>
      </c>
      <c r="AB131" s="83">
        <v>38024000</v>
      </c>
      <c r="AC131" s="83">
        <v>0</v>
      </c>
      <c r="AD131" s="83">
        <v>0</v>
      </c>
      <c r="AE131" s="83">
        <v>0</v>
      </c>
      <c r="AF131" s="83">
        <v>0</v>
      </c>
      <c r="AG131" s="83">
        <v>0</v>
      </c>
      <c r="AH131" s="83">
        <v>0</v>
      </c>
      <c r="AI131" s="83">
        <v>0</v>
      </c>
      <c r="AJ131" s="83">
        <v>217933000</v>
      </c>
      <c r="AK131" s="83">
        <v>68745000</v>
      </c>
      <c r="AL131" s="83">
        <v>149188000</v>
      </c>
      <c r="AM131" s="83">
        <v>56000</v>
      </c>
      <c r="AN131" s="83">
        <v>0</v>
      </c>
      <c r="AO131" s="83">
        <v>56000</v>
      </c>
      <c r="AP131" s="83">
        <v>0</v>
      </c>
      <c r="AQ131" s="83">
        <v>11000000</v>
      </c>
      <c r="AR131" s="82">
        <v>2016</v>
      </c>
      <c r="AS131" s="83">
        <v>544528000</v>
      </c>
      <c r="AT131" s="83">
        <v>0</v>
      </c>
      <c r="AU131" s="83">
        <v>0</v>
      </c>
      <c r="AV131" s="83">
        <v>0</v>
      </c>
      <c r="AW131" s="83">
        <v>544026000</v>
      </c>
      <c r="AX131" s="83">
        <v>1000</v>
      </c>
      <c r="AY131" s="83">
        <v>0</v>
      </c>
      <c r="AZ131" s="83">
        <v>1000</v>
      </c>
      <c r="BA131" s="83">
        <v>501000</v>
      </c>
      <c r="BB131" s="84" t="s">
        <v>780</v>
      </c>
    </row>
    <row r="132" spans="1:54" x14ac:dyDescent="0.25">
      <c r="A132" s="62" t="str">
        <f t="shared" si="2"/>
        <v>1102436</v>
      </c>
      <c r="B132" s="68">
        <f>INDEX('Bilag 3'!$B$10:$B$637,MATCH('Data - enkelt'!A132,'Bilag 3'!$G$10:$G$637,0))</f>
        <v>11024</v>
      </c>
      <c r="C132" s="68">
        <f>INDEX('Bilag 3'!$D$10:$D$637,MATCH('Data - enkelt'!A132,'Bilag 3'!$G$10:$G$637,0))</f>
        <v>36</v>
      </c>
      <c r="D132" s="63" t="str">
        <f t="array" ref="D132">INDEX('Bilag 3'!$E$10:$E$636,MATCH(F132&amp;"_"&amp;G132,'Bilag 3'!$A$10:$A$636&amp;"_"&amp;'Bilag 3'!$C$10:$C$636,0))&amp;" - "&amp;INDEX('Bilag 3'!$F$10:$F$636,MATCH(F132&amp;"_"&amp;G132,'Bilag 3'!$A$10:$A$636&amp;"_"&amp;'Bilag 3'!$C$10:$C$636,0))</f>
        <v>Nordea Invest - Basis 2</v>
      </c>
      <c r="E132" s="82">
        <v>201612</v>
      </c>
      <c r="F132" s="82">
        <v>11024</v>
      </c>
      <c r="G132" s="82">
        <v>36</v>
      </c>
      <c r="H132" s="83">
        <v>59590000</v>
      </c>
      <c r="I132" s="83">
        <v>638000</v>
      </c>
      <c r="J132" s="83">
        <v>107367000</v>
      </c>
      <c r="K132" s="83">
        <v>69461000</v>
      </c>
      <c r="L132" s="83">
        <v>182415000</v>
      </c>
      <c r="M132" s="83">
        <v>0</v>
      </c>
      <c r="N132" s="83">
        <v>14854000</v>
      </c>
      <c r="O132" s="83">
        <v>-2495000</v>
      </c>
      <c r="P132" s="83">
        <v>-6000</v>
      </c>
      <c r="Q132" s="83">
        <v>1176000</v>
      </c>
      <c r="R132" s="83">
        <v>63619000</v>
      </c>
      <c r="S132" s="83">
        <v>0</v>
      </c>
      <c r="T132" s="83">
        <v>2863000</v>
      </c>
      <c r="U132" s="84" t="s">
        <v>903</v>
      </c>
      <c r="V132" s="83">
        <v>6896871000</v>
      </c>
      <c r="W132" s="83">
        <v>97554000</v>
      </c>
      <c r="X132" s="83">
        <v>97554000</v>
      </c>
      <c r="Y132" s="83">
        <v>0</v>
      </c>
      <c r="Z132" s="83">
        <v>2890961000</v>
      </c>
      <c r="AA132" s="83">
        <v>2420050000</v>
      </c>
      <c r="AB132" s="83">
        <v>470911000</v>
      </c>
      <c r="AC132" s="83">
        <v>0</v>
      </c>
      <c r="AD132" s="83">
        <v>669671000</v>
      </c>
      <c r="AE132" s="83">
        <v>296567000</v>
      </c>
      <c r="AF132" s="83">
        <v>373103000</v>
      </c>
      <c r="AG132" s="83">
        <v>0</v>
      </c>
      <c r="AH132" s="83">
        <v>0</v>
      </c>
      <c r="AI132" s="83">
        <v>0</v>
      </c>
      <c r="AJ132" s="83">
        <v>3141170000</v>
      </c>
      <c r="AK132" s="83">
        <v>1257696000</v>
      </c>
      <c r="AL132" s="83">
        <v>1883474000</v>
      </c>
      <c r="AM132" s="83">
        <v>551000</v>
      </c>
      <c r="AN132" s="83">
        <v>0</v>
      </c>
      <c r="AO132" s="83">
        <v>551000</v>
      </c>
      <c r="AP132" s="83">
        <v>0</v>
      </c>
      <c r="AQ132" s="83">
        <v>96964000</v>
      </c>
      <c r="AR132" s="82">
        <v>2016</v>
      </c>
      <c r="AS132" s="83">
        <v>6896871000</v>
      </c>
      <c r="AT132" s="83">
        <v>0</v>
      </c>
      <c r="AU132" s="83">
        <v>0</v>
      </c>
      <c r="AV132" s="83">
        <v>0</v>
      </c>
      <c r="AW132" s="83">
        <v>6867946000</v>
      </c>
      <c r="AX132" s="83">
        <v>7000</v>
      </c>
      <c r="AY132" s="83">
        <v>0</v>
      </c>
      <c r="AZ132" s="83">
        <v>7000</v>
      </c>
      <c r="BA132" s="83">
        <v>28918000</v>
      </c>
      <c r="BB132" s="84" t="s">
        <v>780</v>
      </c>
    </row>
    <row r="133" spans="1:54" x14ac:dyDescent="0.25">
      <c r="A133" s="62" t="str">
        <f t="shared" si="2"/>
        <v>1102437</v>
      </c>
      <c r="B133" s="68">
        <f>INDEX('Bilag 3'!$B$10:$B$637,MATCH('Data - enkelt'!A133,'Bilag 3'!$G$10:$G$637,0))</f>
        <v>11024</v>
      </c>
      <c r="C133" s="68">
        <f>INDEX('Bilag 3'!$D$10:$D$637,MATCH('Data - enkelt'!A133,'Bilag 3'!$G$10:$G$637,0))</f>
        <v>37</v>
      </c>
      <c r="D133" s="63" t="str">
        <f t="array" ref="D133">INDEX('Bilag 3'!$E$10:$E$636,MATCH(F133&amp;"_"&amp;G133,'Bilag 3'!$A$10:$A$636&amp;"_"&amp;'Bilag 3'!$C$10:$C$636,0))&amp;" - "&amp;INDEX('Bilag 3'!$F$10:$F$636,MATCH(F133&amp;"_"&amp;G133,'Bilag 3'!$A$10:$A$636&amp;"_"&amp;'Bilag 3'!$C$10:$C$636,0))</f>
        <v>Nordea Invest - Basis 3</v>
      </c>
      <c r="E133" s="82">
        <v>201612</v>
      </c>
      <c r="F133" s="82">
        <v>11024</v>
      </c>
      <c r="G133" s="82">
        <v>37</v>
      </c>
      <c r="H133" s="83">
        <v>19251000</v>
      </c>
      <c r="I133" s="83">
        <v>424000</v>
      </c>
      <c r="J133" s="83">
        <v>113806000</v>
      </c>
      <c r="K133" s="83">
        <v>33802000</v>
      </c>
      <c r="L133" s="83">
        <v>134048000</v>
      </c>
      <c r="M133" s="83">
        <v>0</v>
      </c>
      <c r="N133" s="83">
        <v>-5703000</v>
      </c>
      <c r="O133" s="83">
        <v>-780000</v>
      </c>
      <c r="P133" s="83">
        <v>-3000</v>
      </c>
      <c r="Q133" s="83">
        <v>821000</v>
      </c>
      <c r="R133" s="83">
        <v>37436000</v>
      </c>
      <c r="S133" s="83">
        <v>0</v>
      </c>
      <c r="T133" s="83">
        <v>3265000</v>
      </c>
      <c r="U133" s="84" t="s">
        <v>904</v>
      </c>
      <c r="V133" s="83">
        <v>4074403000</v>
      </c>
      <c r="W133" s="83">
        <v>71165000</v>
      </c>
      <c r="X133" s="83">
        <v>71165000</v>
      </c>
      <c r="Y133" s="83">
        <v>0</v>
      </c>
      <c r="Z133" s="83">
        <v>957191000</v>
      </c>
      <c r="AA133" s="83">
        <v>882292000</v>
      </c>
      <c r="AB133" s="83">
        <v>74900000</v>
      </c>
      <c r="AC133" s="83">
        <v>0</v>
      </c>
      <c r="AD133" s="83">
        <v>1290814000</v>
      </c>
      <c r="AE133" s="83">
        <v>290008000</v>
      </c>
      <c r="AF133" s="83">
        <v>1000806000</v>
      </c>
      <c r="AG133" s="83">
        <v>0</v>
      </c>
      <c r="AH133" s="83">
        <v>0</v>
      </c>
      <c r="AI133" s="83">
        <v>0</v>
      </c>
      <c r="AJ133" s="83">
        <v>1715028000</v>
      </c>
      <c r="AK133" s="83">
        <v>1130649000</v>
      </c>
      <c r="AL133" s="83">
        <v>584378000</v>
      </c>
      <c r="AM133" s="83">
        <v>200000</v>
      </c>
      <c r="AN133" s="83">
        <v>0</v>
      </c>
      <c r="AO133" s="83">
        <v>200000</v>
      </c>
      <c r="AP133" s="83">
        <v>0</v>
      </c>
      <c r="AQ133" s="83">
        <v>40005000</v>
      </c>
      <c r="AR133" s="82">
        <v>2016</v>
      </c>
      <c r="AS133" s="83">
        <v>4074403000</v>
      </c>
      <c r="AT133" s="83">
        <v>0</v>
      </c>
      <c r="AU133" s="83">
        <v>0</v>
      </c>
      <c r="AV133" s="83">
        <v>0</v>
      </c>
      <c r="AW133" s="83">
        <v>4023795000</v>
      </c>
      <c r="AX133" s="83">
        <v>8000</v>
      </c>
      <c r="AY133" s="83">
        <v>0</v>
      </c>
      <c r="AZ133" s="83">
        <v>8000</v>
      </c>
      <c r="BA133" s="83">
        <v>50600000</v>
      </c>
      <c r="BB133" s="84" t="s">
        <v>780</v>
      </c>
    </row>
    <row r="134" spans="1:54" x14ac:dyDescent="0.25">
      <c r="A134" s="62" t="str">
        <f t="shared" si="2"/>
        <v>1102438</v>
      </c>
      <c r="B134" s="68">
        <f>INDEX('Bilag 3'!$B$10:$B$637,MATCH('Data - enkelt'!A134,'Bilag 3'!$G$10:$G$637,0))</f>
        <v>11024</v>
      </c>
      <c r="C134" s="68">
        <f>INDEX('Bilag 3'!$D$10:$D$637,MATCH('Data - enkelt'!A134,'Bilag 3'!$G$10:$G$637,0))</f>
        <v>38</v>
      </c>
      <c r="D134" s="63" t="str">
        <f t="array" ref="D134">INDEX('Bilag 3'!$E$10:$E$636,MATCH(F134&amp;"_"&amp;G134,'Bilag 3'!$A$10:$A$636&amp;"_"&amp;'Bilag 3'!$C$10:$C$636,0))&amp;" - "&amp;INDEX('Bilag 3'!$F$10:$F$636,MATCH(F134&amp;"_"&amp;G134,'Bilag 3'!$A$10:$A$636&amp;"_"&amp;'Bilag 3'!$C$10:$C$636,0))</f>
        <v>Nordea Invest - HøjrenteLande</v>
      </c>
      <c r="E134" s="82">
        <v>201612</v>
      </c>
      <c r="F134" s="82">
        <v>11024</v>
      </c>
      <c r="G134" s="82">
        <v>38</v>
      </c>
      <c r="H134" s="83">
        <v>285419000</v>
      </c>
      <c r="I134" s="83">
        <v>241000</v>
      </c>
      <c r="J134" s="83">
        <v>0</v>
      </c>
      <c r="K134" s="83">
        <v>324405000</v>
      </c>
      <c r="L134" s="83">
        <v>-418000</v>
      </c>
      <c r="M134" s="83">
        <v>0</v>
      </c>
      <c r="N134" s="83">
        <v>-219086000</v>
      </c>
      <c r="O134" s="83">
        <v>30198000</v>
      </c>
      <c r="P134" s="83">
        <v>0</v>
      </c>
      <c r="Q134" s="83">
        <v>2000</v>
      </c>
      <c r="R134" s="83">
        <v>48696000</v>
      </c>
      <c r="S134" s="83">
        <v>0</v>
      </c>
      <c r="T134" s="83">
        <v>0</v>
      </c>
      <c r="U134" s="84" t="s">
        <v>905</v>
      </c>
      <c r="V134" s="83">
        <v>4492191000</v>
      </c>
      <c r="W134" s="83">
        <v>83019000</v>
      </c>
      <c r="X134" s="83">
        <v>83019000</v>
      </c>
      <c r="Y134" s="83">
        <v>0</v>
      </c>
      <c r="Z134" s="83">
        <v>4399687000</v>
      </c>
      <c r="AA134" s="83">
        <v>0</v>
      </c>
      <c r="AB134" s="83">
        <v>4386129000</v>
      </c>
      <c r="AC134" s="83">
        <v>13558000</v>
      </c>
      <c r="AD134" s="83">
        <v>314000</v>
      </c>
      <c r="AE134" s="83">
        <v>0</v>
      </c>
      <c r="AF134" s="83">
        <v>314000</v>
      </c>
      <c r="AG134" s="83">
        <v>0</v>
      </c>
      <c r="AH134" s="83">
        <v>0</v>
      </c>
      <c r="AI134" s="83">
        <v>0</v>
      </c>
      <c r="AJ134" s="83">
        <v>0</v>
      </c>
      <c r="AK134" s="83">
        <v>0</v>
      </c>
      <c r="AL134" s="83">
        <v>0</v>
      </c>
      <c r="AM134" s="83">
        <v>9171000</v>
      </c>
      <c r="AN134" s="83">
        <v>0</v>
      </c>
      <c r="AO134" s="83">
        <v>9171000</v>
      </c>
      <c r="AP134" s="83">
        <v>0</v>
      </c>
      <c r="AQ134" s="83">
        <v>0</v>
      </c>
      <c r="AR134" s="82">
        <v>2016</v>
      </c>
      <c r="AS134" s="83">
        <v>4492191000</v>
      </c>
      <c r="AT134" s="83">
        <v>0</v>
      </c>
      <c r="AU134" s="83">
        <v>0</v>
      </c>
      <c r="AV134" s="83">
        <v>0</v>
      </c>
      <c r="AW134" s="83">
        <v>4240174000</v>
      </c>
      <c r="AX134" s="83">
        <v>241135000</v>
      </c>
      <c r="AY134" s="83">
        <v>0</v>
      </c>
      <c r="AZ134" s="83">
        <v>241135000</v>
      </c>
      <c r="BA134" s="83">
        <v>10881000</v>
      </c>
      <c r="BB134" s="84" t="s">
        <v>780</v>
      </c>
    </row>
    <row r="135" spans="1:54" x14ac:dyDescent="0.25">
      <c r="A135" s="62" t="str">
        <f t="shared" si="2"/>
        <v>1102439</v>
      </c>
      <c r="B135" s="68">
        <f>INDEX('Bilag 3'!$B$10:$B$637,MATCH('Data - enkelt'!A135,'Bilag 3'!$G$10:$G$637,0))</f>
        <v>11024</v>
      </c>
      <c r="C135" s="68">
        <f>INDEX('Bilag 3'!$D$10:$D$637,MATCH('Data - enkelt'!A135,'Bilag 3'!$G$10:$G$637,0))</f>
        <v>39</v>
      </c>
      <c r="D135" s="63" t="str">
        <f t="array" ref="D135">INDEX('Bilag 3'!$E$10:$E$636,MATCH(F135&amp;"_"&amp;G135,'Bilag 3'!$A$10:$A$636&amp;"_"&amp;'Bilag 3'!$C$10:$C$636,0))&amp;" - "&amp;INDEX('Bilag 3'!$F$10:$F$636,MATCH(F135&amp;"_"&amp;G135,'Bilag 3'!$A$10:$A$636&amp;"_"&amp;'Bilag 3'!$C$10:$C$636,0))</f>
        <v>Nordea Invest - Global Stars</v>
      </c>
      <c r="E135" s="82">
        <v>201612</v>
      </c>
      <c r="F135" s="82">
        <v>11024</v>
      </c>
      <c r="G135" s="82">
        <v>39</v>
      </c>
      <c r="H135" s="83">
        <v>13000</v>
      </c>
      <c r="I135" s="83">
        <v>49000</v>
      </c>
      <c r="J135" s="83">
        <v>10411000</v>
      </c>
      <c r="K135" s="83">
        <v>0</v>
      </c>
      <c r="L135" s="83">
        <v>62016000</v>
      </c>
      <c r="M135" s="83">
        <v>0</v>
      </c>
      <c r="N135" s="83">
        <v>-68000</v>
      </c>
      <c r="O135" s="83">
        <v>-952000</v>
      </c>
      <c r="P135" s="83">
        <v>189000</v>
      </c>
      <c r="Q135" s="83">
        <v>1285000</v>
      </c>
      <c r="R135" s="83">
        <v>6626000</v>
      </c>
      <c r="S135" s="83">
        <v>0</v>
      </c>
      <c r="T135" s="83">
        <v>1490000</v>
      </c>
      <c r="U135" s="84" t="s">
        <v>906</v>
      </c>
      <c r="V135" s="83">
        <v>437411000</v>
      </c>
      <c r="W135" s="83">
        <v>15898000</v>
      </c>
      <c r="X135" s="83">
        <v>15898000</v>
      </c>
      <c r="Y135" s="83">
        <v>0</v>
      </c>
      <c r="Z135" s="83">
        <v>0</v>
      </c>
      <c r="AA135" s="83">
        <v>0</v>
      </c>
      <c r="AB135" s="83">
        <v>0</v>
      </c>
      <c r="AC135" s="83">
        <v>0</v>
      </c>
      <c r="AD135" s="83">
        <v>420198000</v>
      </c>
      <c r="AE135" s="83">
        <v>8882000</v>
      </c>
      <c r="AF135" s="83">
        <v>411316000</v>
      </c>
      <c r="AG135" s="83">
        <v>0</v>
      </c>
      <c r="AH135" s="83">
        <v>0</v>
      </c>
      <c r="AI135" s="83">
        <v>0</v>
      </c>
      <c r="AJ135" s="83">
        <v>0</v>
      </c>
      <c r="AK135" s="83">
        <v>0</v>
      </c>
      <c r="AL135" s="83">
        <v>0</v>
      </c>
      <c r="AM135" s="83">
        <v>0</v>
      </c>
      <c r="AN135" s="83">
        <v>0</v>
      </c>
      <c r="AO135" s="83">
        <v>0</v>
      </c>
      <c r="AP135" s="83">
        <v>0</v>
      </c>
      <c r="AQ135" s="83">
        <v>1315000</v>
      </c>
      <c r="AR135" s="82">
        <v>2016</v>
      </c>
      <c r="AS135" s="83">
        <v>437411000</v>
      </c>
      <c r="AT135" s="83">
        <v>0</v>
      </c>
      <c r="AU135" s="83">
        <v>0</v>
      </c>
      <c r="AV135" s="83">
        <v>0</v>
      </c>
      <c r="AW135" s="83">
        <v>436832000</v>
      </c>
      <c r="AX135" s="83">
        <v>0</v>
      </c>
      <c r="AY135" s="83">
        <v>0</v>
      </c>
      <c r="AZ135" s="83">
        <v>0</v>
      </c>
      <c r="BA135" s="83">
        <v>579000</v>
      </c>
      <c r="BB135" s="84" t="s">
        <v>780</v>
      </c>
    </row>
    <row r="136" spans="1:54" x14ac:dyDescent="0.25">
      <c r="A136" s="62" t="str">
        <f t="shared" si="2"/>
        <v>1102440</v>
      </c>
      <c r="B136" s="68">
        <f>INDEX('Bilag 3'!$B$10:$B$637,MATCH('Data - enkelt'!A136,'Bilag 3'!$G$10:$G$637,0))</f>
        <v>11024</v>
      </c>
      <c r="C136" s="68">
        <f>INDEX('Bilag 3'!$D$10:$D$637,MATCH('Data - enkelt'!A136,'Bilag 3'!$G$10:$G$637,0))</f>
        <v>40</v>
      </c>
      <c r="D136" s="63" t="str">
        <f t="array" ref="D136">INDEX('Bilag 3'!$E$10:$E$636,MATCH(F136&amp;"_"&amp;G136,'Bilag 3'!$A$10:$A$636&amp;"_"&amp;'Bilag 3'!$C$10:$C$636,0))&amp;" - "&amp;INDEX('Bilag 3'!$F$10:$F$636,MATCH(F136&amp;"_"&amp;G136,'Bilag 3'!$A$10:$A$636&amp;"_"&amp;'Bilag 3'!$C$10:$C$636,0))</f>
        <v>Nordea Invest - Emerging Markets</v>
      </c>
      <c r="E136" s="82">
        <v>201612</v>
      </c>
      <c r="F136" s="82">
        <v>11024</v>
      </c>
      <c r="G136" s="82">
        <v>40</v>
      </c>
      <c r="H136" s="83">
        <v>827000</v>
      </c>
      <c r="I136" s="83">
        <v>98000</v>
      </c>
      <c r="J136" s="83">
        <v>97684000</v>
      </c>
      <c r="K136" s="83">
        <v>0</v>
      </c>
      <c r="L136" s="83">
        <v>373656000</v>
      </c>
      <c r="M136" s="83">
        <v>0</v>
      </c>
      <c r="N136" s="83">
        <v>15279000</v>
      </c>
      <c r="O136" s="83">
        <v>-2095000</v>
      </c>
      <c r="P136" s="83">
        <v>130000</v>
      </c>
      <c r="Q136" s="83">
        <v>51000</v>
      </c>
      <c r="R136" s="83">
        <v>41904000</v>
      </c>
      <c r="S136" s="83">
        <v>0</v>
      </c>
      <c r="T136" s="83">
        <v>12831000</v>
      </c>
      <c r="U136" s="84" t="s">
        <v>907</v>
      </c>
      <c r="V136" s="83">
        <v>3514841000</v>
      </c>
      <c r="W136" s="83">
        <v>144752000</v>
      </c>
      <c r="X136" s="83">
        <v>144752000</v>
      </c>
      <c r="Y136" s="83">
        <v>0</v>
      </c>
      <c r="Z136" s="83">
        <v>0</v>
      </c>
      <c r="AA136" s="83">
        <v>0</v>
      </c>
      <c r="AB136" s="83">
        <v>0</v>
      </c>
      <c r="AC136" s="83">
        <v>0</v>
      </c>
      <c r="AD136" s="83">
        <v>3350886000</v>
      </c>
      <c r="AE136" s="83">
        <v>0</v>
      </c>
      <c r="AF136" s="83">
        <v>3350886000</v>
      </c>
      <c r="AG136" s="83">
        <v>0</v>
      </c>
      <c r="AH136" s="83">
        <v>0</v>
      </c>
      <c r="AI136" s="83">
        <v>0</v>
      </c>
      <c r="AJ136" s="83">
        <v>0</v>
      </c>
      <c r="AK136" s="83">
        <v>0</v>
      </c>
      <c r="AL136" s="83">
        <v>0</v>
      </c>
      <c r="AM136" s="83">
        <v>0</v>
      </c>
      <c r="AN136" s="83">
        <v>0</v>
      </c>
      <c r="AO136" s="83">
        <v>0</v>
      </c>
      <c r="AP136" s="83">
        <v>0</v>
      </c>
      <c r="AQ136" s="83">
        <v>19203000</v>
      </c>
      <c r="AR136" s="82">
        <v>2016</v>
      </c>
      <c r="AS136" s="83">
        <v>3514841000</v>
      </c>
      <c r="AT136" s="83">
        <v>0</v>
      </c>
      <c r="AU136" s="83">
        <v>0</v>
      </c>
      <c r="AV136" s="83">
        <v>0</v>
      </c>
      <c r="AW136" s="83">
        <v>3509574000</v>
      </c>
      <c r="AX136" s="83">
        <v>0</v>
      </c>
      <c r="AY136" s="83">
        <v>0</v>
      </c>
      <c r="AZ136" s="83">
        <v>0</v>
      </c>
      <c r="BA136" s="83">
        <v>5267000</v>
      </c>
      <c r="BB136" s="84" t="s">
        <v>780</v>
      </c>
    </row>
    <row r="137" spans="1:54" x14ac:dyDescent="0.25">
      <c r="A137" s="62" t="str">
        <f t="shared" si="2"/>
        <v>1102442</v>
      </c>
      <c r="B137" s="68">
        <f>INDEX('Bilag 3'!$B$10:$B$637,MATCH('Data - enkelt'!A137,'Bilag 3'!$G$10:$G$637,0))</f>
        <v>11024</v>
      </c>
      <c r="C137" s="68">
        <f>INDEX('Bilag 3'!$D$10:$D$637,MATCH('Data - enkelt'!A137,'Bilag 3'!$G$10:$G$637,0))</f>
        <v>42</v>
      </c>
      <c r="D137" s="63" t="str">
        <f t="array" ref="D137">INDEX('Bilag 3'!$E$10:$E$636,MATCH(F137&amp;"_"&amp;G137,'Bilag 3'!$A$10:$A$636&amp;"_"&amp;'Bilag 3'!$C$10:$C$636,0))&amp;" - "&amp;INDEX('Bilag 3'!$F$10:$F$636,MATCH(F137&amp;"_"&amp;G137,'Bilag 3'!$A$10:$A$636&amp;"_"&amp;'Bilag 3'!$C$10:$C$636,0))</f>
        <v>Nordea Invest - Stabil Balanceret</v>
      </c>
      <c r="E137" s="82">
        <v>201612</v>
      </c>
      <c r="F137" s="82">
        <v>11024</v>
      </c>
      <c r="G137" s="82">
        <v>42</v>
      </c>
      <c r="H137" s="83">
        <v>7479000</v>
      </c>
      <c r="I137" s="83">
        <v>373000</v>
      </c>
      <c r="J137" s="83">
        <v>19538000</v>
      </c>
      <c r="K137" s="83">
        <v>3812000</v>
      </c>
      <c r="L137" s="83">
        <v>82210000</v>
      </c>
      <c r="M137" s="83">
        <v>0</v>
      </c>
      <c r="N137" s="83">
        <v>-52891000</v>
      </c>
      <c r="O137" s="83">
        <v>-3017000</v>
      </c>
      <c r="P137" s="83">
        <v>96000</v>
      </c>
      <c r="Q137" s="83">
        <v>743000</v>
      </c>
      <c r="R137" s="83">
        <v>12520000</v>
      </c>
      <c r="S137" s="83">
        <v>0</v>
      </c>
      <c r="T137" s="83">
        <v>2266000</v>
      </c>
      <c r="U137" s="84" t="s">
        <v>908</v>
      </c>
      <c r="V137" s="83">
        <v>1399258000</v>
      </c>
      <c r="W137" s="83">
        <v>39630000</v>
      </c>
      <c r="X137" s="83">
        <v>39630000</v>
      </c>
      <c r="Y137" s="83">
        <v>0</v>
      </c>
      <c r="Z137" s="83">
        <v>497556000</v>
      </c>
      <c r="AA137" s="83">
        <v>189222000</v>
      </c>
      <c r="AB137" s="83">
        <v>308334000</v>
      </c>
      <c r="AC137" s="83">
        <v>0</v>
      </c>
      <c r="AD137" s="83">
        <v>784065000</v>
      </c>
      <c r="AE137" s="83">
        <v>3034000</v>
      </c>
      <c r="AF137" s="83">
        <v>781031000</v>
      </c>
      <c r="AG137" s="83">
        <v>0</v>
      </c>
      <c r="AH137" s="83">
        <v>0</v>
      </c>
      <c r="AI137" s="83">
        <v>0</v>
      </c>
      <c r="AJ137" s="83">
        <v>60193000</v>
      </c>
      <c r="AK137" s="83">
        <v>0</v>
      </c>
      <c r="AL137" s="83">
        <v>60193000</v>
      </c>
      <c r="AM137" s="83">
        <v>10540000</v>
      </c>
      <c r="AN137" s="83">
        <v>0</v>
      </c>
      <c r="AO137" s="83">
        <v>10540000</v>
      </c>
      <c r="AP137" s="83">
        <v>0</v>
      </c>
      <c r="AQ137" s="83">
        <v>7274000</v>
      </c>
      <c r="AR137" s="82">
        <v>2016</v>
      </c>
      <c r="AS137" s="83">
        <v>1399258000</v>
      </c>
      <c r="AT137" s="83">
        <v>0</v>
      </c>
      <c r="AU137" s="83">
        <v>0</v>
      </c>
      <c r="AV137" s="83">
        <v>0</v>
      </c>
      <c r="AW137" s="83">
        <v>1379607000</v>
      </c>
      <c r="AX137" s="83">
        <v>17513000</v>
      </c>
      <c r="AY137" s="83">
        <v>0</v>
      </c>
      <c r="AZ137" s="83">
        <v>17513000</v>
      </c>
      <c r="BA137" s="83">
        <v>2138000</v>
      </c>
      <c r="BB137" s="84" t="s">
        <v>780</v>
      </c>
    </row>
    <row r="138" spans="1:54" x14ac:dyDescent="0.25">
      <c r="A138" s="62" t="str">
        <f t="shared" si="2"/>
        <v>1102443</v>
      </c>
      <c r="B138" s="68">
        <f>INDEX('Bilag 3'!$B$10:$B$637,MATCH('Data - enkelt'!A138,'Bilag 3'!$G$10:$G$637,0))</f>
        <v>11024</v>
      </c>
      <c r="C138" s="68">
        <f>INDEX('Bilag 3'!$D$10:$D$637,MATCH('Data - enkelt'!A138,'Bilag 3'!$G$10:$G$637,0))</f>
        <v>43</v>
      </c>
      <c r="D138" s="63" t="str">
        <f t="array" ref="D138">INDEX('Bilag 3'!$E$10:$E$636,MATCH(F138&amp;"_"&amp;G138,'Bilag 3'!$A$10:$A$636&amp;"_"&amp;'Bilag 3'!$C$10:$C$636,0))&amp;" - "&amp;INDEX('Bilag 3'!$F$10:$F$636,MATCH(F138&amp;"_"&amp;G138,'Bilag 3'!$A$10:$A$636&amp;"_"&amp;'Bilag 3'!$C$10:$C$636,0))</f>
        <v>Nordea Invest - Korte obligationer Lagerbeskattet</v>
      </c>
      <c r="E138" s="82">
        <v>201612</v>
      </c>
      <c r="F138" s="82">
        <v>11024</v>
      </c>
      <c r="G138" s="82">
        <v>43</v>
      </c>
      <c r="H138" s="83">
        <v>26566000</v>
      </c>
      <c r="I138" s="83">
        <v>491000</v>
      </c>
      <c r="J138" s="83">
        <v>0</v>
      </c>
      <c r="K138" s="83">
        <v>9459000</v>
      </c>
      <c r="L138" s="83">
        <v>0</v>
      </c>
      <c r="M138" s="83">
        <v>0</v>
      </c>
      <c r="N138" s="83">
        <v>-3457000</v>
      </c>
      <c r="O138" s="83">
        <v>-356000</v>
      </c>
      <c r="P138" s="83">
        <v>0</v>
      </c>
      <c r="Q138" s="83">
        <v>14000</v>
      </c>
      <c r="R138" s="83">
        <v>5441000</v>
      </c>
      <c r="S138" s="83">
        <v>0</v>
      </c>
      <c r="T138" s="83">
        <v>0</v>
      </c>
      <c r="U138" s="84" t="s">
        <v>909</v>
      </c>
      <c r="V138" s="83">
        <v>1223378000</v>
      </c>
      <c r="W138" s="83">
        <v>17835000</v>
      </c>
      <c r="X138" s="83">
        <v>17835000</v>
      </c>
      <c r="Y138" s="83">
        <v>0</v>
      </c>
      <c r="Z138" s="83">
        <v>1171139000</v>
      </c>
      <c r="AA138" s="83">
        <v>983799000</v>
      </c>
      <c r="AB138" s="83">
        <v>187340000</v>
      </c>
      <c r="AC138" s="83">
        <v>0</v>
      </c>
      <c r="AD138" s="83">
        <v>0</v>
      </c>
      <c r="AE138" s="83">
        <v>0</v>
      </c>
      <c r="AF138" s="83">
        <v>0</v>
      </c>
      <c r="AG138" s="83">
        <v>0</v>
      </c>
      <c r="AH138" s="83">
        <v>0</v>
      </c>
      <c r="AI138" s="83">
        <v>0</v>
      </c>
      <c r="AJ138" s="83">
        <v>0</v>
      </c>
      <c r="AK138" s="83">
        <v>0</v>
      </c>
      <c r="AL138" s="83">
        <v>0</v>
      </c>
      <c r="AM138" s="83">
        <v>63000</v>
      </c>
      <c r="AN138" s="83">
        <v>0</v>
      </c>
      <c r="AO138" s="83">
        <v>63000</v>
      </c>
      <c r="AP138" s="83">
        <v>0</v>
      </c>
      <c r="AQ138" s="83">
        <v>34341000</v>
      </c>
      <c r="AR138" s="82">
        <v>2016</v>
      </c>
      <c r="AS138" s="83">
        <v>1223378000</v>
      </c>
      <c r="AT138" s="83">
        <v>0</v>
      </c>
      <c r="AU138" s="83">
        <v>0</v>
      </c>
      <c r="AV138" s="83">
        <v>0</v>
      </c>
      <c r="AW138" s="83">
        <v>1200943000</v>
      </c>
      <c r="AX138" s="83">
        <v>0</v>
      </c>
      <c r="AY138" s="83">
        <v>0</v>
      </c>
      <c r="AZ138" s="83">
        <v>0</v>
      </c>
      <c r="BA138" s="83">
        <v>22435000</v>
      </c>
      <c r="BB138" s="84" t="s">
        <v>780</v>
      </c>
    </row>
    <row r="139" spans="1:54" x14ac:dyDescent="0.25">
      <c r="A139" s="62" t="str">
        <f t="shared" si="2"/>
        <v>1102444</v>
      </c>
      <c r="B139" s="68">
        <f>INDEX('Bilag 3'!$B$10:$B$637,MATCH('Data - enkelt'!A139,'Bilag 3'!$G$10:$G$637,0))</f>
        <v>11024</v>
      </c>
      <c r="C139" s="68">
        <f>INDEX('Bilag 3'!$D$10:$D$637,MATCH('Data - enkelt'!A139,'Bilag 3'!$G$10:$G$637,0))</f>
        <v>44</v>
      </c>
      <c r="D139" s="63" t="str">
        <f t="array" ref="D139">INDEX('Bilag 3'!$E$10:$E$636,MATCH(F139&amp;"_"&amp;G139,'Bilag 3'!$A$10:$A$636&amp;"_"&amp;'Bilag 3'!$C$10:$C$636,0))&amp;" - "&amp;INDEX('Bilag 3'!$F$10:$F$636,MATCH(F139&amp;"_"&amp;G139,'Bilag 3'!$A$10:$A$636&amp;"_"&amp;'Bilag 3'!$C$10:$C$636,0))</f>
        <v>Nordea Invest - Stabile Aktier</v>
      </c>
      <c r="E139" s="82">
        <v>201612</v>
      </c>
      <c r="F139" s="82">
        <v>11024</v>
      </c>
      <c r="G139" s="82">
        <v>44</v>
      </c>
      <c r="H139" s="83">
        <v>2257000</v>
      </c>
      <c r="I139" s="83">
        <v>578000</v>
      </c>
      <c r="J139" s="83">
        <v>189106000</v>
      </c>
      <c r="K139" s="83">
        <v>0</v>
      </c>
      <c r="L139" s="83">
        <v>648998000</v>
      </c>
      <c r="M139" s="83">
        <v>0</v>
      </c>
      <c r="N139" s="83">
        <v>-64537000</v>
      </c>
      <c r="O139" s="83">
        <v>-2822000</v>
      </c>
      <c r="P139" s="83">
        <v>352000</v>
      </c>
      <c r="Q139" s="83">
        <v>3406000</v>
      </c>
      <c r="R139" s="83">
        <v>120968000</v>
      </c>
      <c r="S139" s="83">
        <v>0</v>
      </c>
      <c r="T139" s="83">
        <v>20975000</v>
      </c>
      <c r="U139" s="84" t="s">
        <v>910</v>
      </c>
      <c r="V139" s="83">
        <v>8513474000</v>
      </c>
      <c r="W139" s="83">
        <v>127350000</v>
      </c>
      <c r="X139" s="83">
        <v>127350000</v>
      </c>
      <c r="Y139" s="83">
        <v>0</v>
      </c>
      <c r="Z139" s="83">
        <v>0</v>
      </c>
      <c r="AA139" s="83">
        <v>0</v>
      </c>
      <c r="AB139" s="83">
        <v>0</v>
      </c>
      <c r="AC139" s="83">
        <v>0</v>
      </c>
      <c r="AD139" s="83">
        <v>8338755000</v>
      </c>
      <c r="AE139" s="83">
        <v>46701000</v>
      </c>
      <c r="AF139" s="83">
        <v>8292054000</v>
      </c>
      <c r="AG139" s="83">
        <v>0</v>
      </c>
      <c r="AH139" s="83">
        <v>0</v>
      </c>
      <c r="AI139" s="83">
        <v>0</v>
      </c>
      <c r="AJ139" s="83">
        <v>0</v>
      </c>
      <c r="AK139" s="83">
        <v>0</v>
      </c>
      <c r="AL139" s="83">
        <v>0</v>
      </c>
      <c r="AM139" s="83">
        <v>0</v>
      </c>
      <c r="AN139" s="83">
        <v>0</v>
      </c>
      <c r="AO139" s="83">
        <v>0</v>
      </c>
      <c r="AP139" s="83">
        <v>0</v>
      </c>
      <c r="AQ139" s="83">
        <v>47369000</v>
      </c>
      <c r="AR139" s="82">
        <v>2016</v>
      </c>
      <c r="AS139" s="83">
        <v>8513474000</v>
      </c>
      <c r="AT139" s="83">
        <v>0</v>
      </c>
      <c r="AU139" s="83">
        <v>0</v>
      </c>
      <c r="AV139" s="83">
        <v>0</v>
      </c>
      <c r="AW139" s="83">
        <v>8480262000</v>
      </c>
      <c r="AX139" s="83">
        <v>18141000</v>
      </c>
      <c r="AY139" s="83">
        <v>0</v>
      </c>
      <c r="AZ139" s="83">
        <v>18141000</v>
      </c>
      <c r="BA139" s="83">
        <v>15071000</v>
      </c>
      <c r="BB139" s="84" t="s">
        <v>780</v>
      </c>
    </row>
    <row r="140" spans="1:54" x14ac:dyDescent="0.25">
      <c r="A140" s="62" t="str">
        <f t="shared" si="2"/>
        <v>1102445</v>
      </c>
      <c r="B140" s="68">
        <f>INDEX('Bilag 3'!$B$10:$B$637,MATCH('Data - enkelt'!A140,'Bilag 3'!$G$10:$G$637,0))</f>
        <v>11024</v>
      </c>
      <c r="C140" s="68">
        <f>INDEX('Bilag 3'!$D$10:$D$637,MATCH('Data - enkelt'!A140,'Bilag 3'!$G$10:$G$637,0))</f>
        <v>45</v>
      </c>
      <c r="D140" s="63" t="str">
        <f t="array" ref="D140">INDEX('Bilag 3'!$E$10:$E$636,MATCH(F140&amp;"_"&amp;G140,'Bilag 3'!$A$10:$A$636&amp;"_"&amp;'Bilag 3'!$C$10:$C$636,0))&amp;" - "&amp;INDEX('Bilag 3'!$F$10:$F$636,MATCH(F140&amp;"_"&amp;G140,'Bilag 3'!$A$10:$A$636&amp;"_"&amp;'Bilag 3'!$C$10:$C$636,0))</f>
        <v>Nordea Invest - Stabile Aktier Akkumulerende</v>
      </c>
      <c r="E140" s="82">
        <v>201612</v>
      </c>
      <c r="F140" s="82">
        <v>11024</v>
      </c>
      <c r="G140" s="82">
        <v>45</v>
      </c>
      <c r="H140" s="83">
        <v>131000</v>
      </c>
      <c r="I140" s="83">
        <v>40000</v>
      </c>
      <c r="J140" s="83">
        <v>13447000</v>
      </c>
      <c r="K140" s="83">
        <v>0</v>
      </c>
      <c r="L140" s="83">
        <v>47583000</v>
      </c>
      <c r="M140" s="83">
        <v>0</v>
      </c>
      <c r="N140" s="83">
        <v>-15410000</v>
      </c>
      <c r="O140" s="83">
        <v>-2468000</v>
      </c>
      <c r="P140" s="83">
        <v>64000</v>
      </c>
      <c r="Q140" s="83">
        <v>260000</v>
      </c>
      <c r="R140" s="83">
        <v>8872000</v>
      </c>
      <c r="S140" s="83">
        <v>0</v>
      </c>
      <c r="T140" s="83">
        <v>1477000</v>
      </c>
      <c r="U140" s="84" t="s">
        <v>911</v>
      </c>
      <c r="V140" s="83">
        <v>645827000</v>
      </c>
      <c r="W140" s="83">
        <v>14290000</v>
      </c>
      <c r="X140" s="83">
        <v>14290000</v>
      </c>
      <c r="Y140" s="83">
        <v>0</v>
      </c>
      <c r="Z140" s="83">
        <v>0</v>
      </c>
      <c r="AA140" s="83">
        <v>0</v>
      </c>
      <c r="AB140" s="83">
        <v>0</v>
      </c>
      <c r="AC140" s="83">
        <v>0</v>
      </c>
      <c r="AD140" s="83">
        <v>626774000</v>
      </c>
      <c r="AE140" s="83">
        <v>3470000</v>
      </c>
      <c r="AF140" s="83">
        <v>623304000</v>
      </c>
      <c r="AG140" s="83">
        <v>0</v>
      </c>
      <c r="AH140" s="83">
        <v>0</v>
      </c>
      <c r="AI140" s="83">
        <v>0</v>
      </c>
      <c r="AJ140" s="83">
        <v>0</v>
      </c>
      <c r="AK140" s="83">
        <v>0</v>
      </c>
      <c r="AL140" s="83">
        <v>0</v>
      </c>
      <c r="AM140" s="83">
        <v>2564000</v>
      </c>
      <c r="AN140" s="83">
        <v>0</v>
      </c>
      <c r="AO140" s="83">
        <v>2564000</v>
      </c>
      <c r="AP140" s="83">
        <v>0</v>
      </c>
      <c r="AQ140" s="83">
        <v>2199000</v>
      </c>
      <c r="AR140" s="82">
        <v>2016</v>
      </c>
      <c r="AS140" s="83">
        <v>645827000</v>
      </c>
      <c r="AT140" s="83">
        <v>0</v>
      </c>
      <c r="AU140" s="83">
        <v>0</v>
      </c>
      <c r="AV140" s="83">
        <v>0</v>
      </c>
      <c r="AW140" s="83">
        <v>635141000</v>
      </c>
      <c r="AX140" s="83">
        <v>4015000</v>
      </c>
      <c r="AY140" s="83">
        <v>0</v>
      </c>
      <c r="AZ140" s="83">
        <v>4015000</v>
      </c>
      <c r="BA140" s="83">
        <v>6672000</v>
      </c>
      <c r="BB140" s="84" t="s">
        <v>780</v>
      </c>
    </row>
    <row r="141" spans="1:54" x14ac:dyDescent="0.25">
      <c r="A141" s="62" t="str">
        <f t="shared" si="2"/>
        <v>1102447</v>
      </c>
      <c r="B141" s="68">
        <f>INDEX('Bilag 3'!$B$10:$B$637,MATCH('Data - enkelt'!A141,'Bilag 3'!$G$10:$G$637,0))</f>
        <v>11024</v>
      </c>
      <c r="C141" s="68">
        <f>INDEX('Bilag 3'!$D$10:$D$637,MATCH('Data - enkelt'!A141,'Bilag 3'!$G$10:$G$637,0))</f>
        <v>47</v>
      </c>
      <c r="D141" s="63" t="str">
        <f t="array" ref="D141">INDEX('Bilag 3'!$E$10:$E$636,MATCH(F141&amp;"_"&amp;G141,'Bilag 3'!$A$10:$A$636&amp;"_"&amp;'Bilag 3'!$C$10:$C$636,0))&amp;" - "&amp;INDEX('Bilag 3'!$F$10:$F$636,MATCH(F141&amp;"_"&amp;G141,'Bilag 3'!$A$10:$A$636&amp;"_"&amp;'Bilag 3'!$C$10:$C$636,0))</f>
        <v>Nordea Invest - Nordic Stars</v>
      </c>
      <c r="E141" s="82">
        <v>201612</v>
      </c>
      <c r="F141" s="82">
        <v>11024</v>
      </c>
      <c r="G141" s="82">
        <v>47</v>
      </c>
      <c r="H141" s="83">
        <v>114000</v>
      </c>
      <c r="I141" s="83">
        <v>46000</v>
      </c>
      <c r="J141" s="83">
        <v>4002000</v>
      </c>
      <c r="K141" s="83">
        <v>0</v>
      </c>
      <c r="L141" s="83">
        <v>-4509000</v>
      </c>
      <c r="M141" s="83">
        <v>0</v>
      </c>
      <c r="N141" s="83">
        <v>0</v>
      </c>
      <c r="O141" s="83">
        <v>-37000</v>
      </c>
      <c r="P141" s="83">
        <v>102000</v>
      </c>
      <c r="Q141" s="83">
        <v>96000</v>
      </c>
      <c r="R141" s="83">
        <v>1611000</v>
      </c>
      <c r="S141" s="83">
        <v>0</v>
      </c>
      <c r="T141" s="83">
        <v>351000</v>
      </c>
      <c r="U141" s="84" t="s">
        <v>912</v>
      </c>
      <c r="V141" s="83">
        <v>105190000</v>
      </c>
      <c r="W141" s="83">
        <v>1880000</v>
      </c>
      <c r="X141" s="83">
        <v>1880000</v>
      </c>
      <c r="Y141" s="83">
        <v>0</v>
      </c>
      <c r="Z141" s="83">
        <v>0</v>
      </c>
      <c r="AA141" s="83">
        <v>0</v>
      </c>
      <c r="AB141" s="83">
        <v>0</v>
      </c>
      <c r="AC141" s="83">
        <v>0</v>
      </c>
      <c r="AD141" s="83">
        <v>101872000</v>
      </c>
      <c r="AE141" s="83">
        <v>13885000</v>
      </c>
      <c r="AF141" s="83">
        <v>87988000</v>
      </c>
      <c r="AG141" s="83">
        <v>0</v>
      </c>
      <c r="AH141" s="83">
        <v>0</v>
      </c>
      <c r="AI141" s="83">
        <v>0</v>
      </c>
      <c r="AJ141" s="83">
        <v>0</v>
      </c>
      <c r="AK141" s="83">
        <v>0</v>
      </c>
      <c r="AL141" s="83">
        <v>0</v>
      </c>
      <c r="AM141" s="83">
        <v>0</v>
      </c>
      <c r="AN141" s="83">
        <v>0</v>
      </c>
      <c r="AO141" s="83">
        <v>0</v>
      </c>
      <c r="AP141" s="83">
        <v>0</v>
      </c>
      <c r="AQ141" s="83">
        <v>1438000</v>
      </c>
      <c r="AR141" s="82">
        <v>2016</v>
      </c>
      <c r="AS141" s="83">
        <v>105190000</v>
      </c>
      <c r="AT141" s="83">
        <v>0</v>
      </c>
      <c r="AU141" s="83">
        <v>0</v>
      </c>
      <c r="AV141" s="83">
        <v>0</v>
      </c>
      <c r="AW141" s="83">
        <v>104305000</v>
      </c>
      <c r="AX141" s="83">
        <v>0</v>
      </c>
      <c r="AY141" s="83">
        <v>0</v>
      </c>
      <c r="AZ141" s="83">
        <v>0</v>
      </c>
      <c r="BA141" s="83">
        <v>885000</v>
      </c>
      <c r="BB141" s="84" t="s">
        <v>780</v>
      </c>
    </row>
    <row r="142" spans="1:54" x14ac:dyDescent="0.25">
      <c r="A142" s="62" t="str">
        <f t="shared" si="2"/>
        <v>1102449</v>
      </c>
      <c r="B142" s="68">
        <f>INDEX('Bilag 3'!$B$10:$B$637,MATCH('Data - enkelt'!A142,'Bilag 3'!$G$10:$G$637,0))</f>
        <v>11024</v>
      </c>
      <c r="C142" s="68">
        <f>INDEX('Bilag 3'!$D$10:$D$637,MATCH('Data - enkelt'!A142,'Bilag 3'!$G$10:$G$637,0))</f>
        <v>49</v>
      </c>
      <c r="D142" s="63" t="str">
        <f t="array" ref="D142">INDEX('Bilag 3'!$E$10:$E$636,MATCH(F142&amp;"_"&amp;G142,'Bilag 3'!$A$10:$A$636&amp;"_"&amp;'Bilag 3'!$C$10:$C$636,0))&amp;" - "&amp;INDEX('Bilag 3'!$F$10:$F$636,MATCH(F142&amp;"_"&amp;G142,'Bilag 3'!$A$10:$A$636&amp;"_"&amp;'Bilag 3'!$C$10:$C$636,0))</f>
        <v>Nordea Invest - Kina</v>
      </c>
      <c r="E142" s="82">
        <v>201612</v>
      </c>
      <c r="F142" s="82">
        <v>11024</v>
      </c>
      <c r="G142" s="82">
        <v>49</v>
      </c>
      <c r="H142" s="83">
        <v>65000</v>
      </c>
      <c r="I142" s="83">
        <v>33000</v>
      </c>
      <c r="J142" s="83">
        <v>8315000</v>
      </c>
      <c r="K142" s="83">
        <v>0</v>
      </c>
      <c r="L142" s="83">
        <v>3462000</v>
      </c>
      <c r="M142" s="83">
        <v>0</v>
      </c>
      <c r="N142" s="83">
        <v>-580000</v>
      </c>
      <c r="O142" s="83">
        <v>507000</v>
      </c>
      <c r="P142" s="83">
        <v>-22000</v>
      </c>
      <c r="Q142" s="83">
        <v>1599000</v>
      </c>
      <c r="R142" s="83">
        <v>6435000</v>
      </c>
      <c r="S142" s="83">
        <v>0</v>
      </c>
      <c r="T142" s="83">
        <v>1644000</v>
      </c>
      <c r="U142" s="84" t="s">
        <v>913</v>
      </c>
      <c r="V142" s="83">
        <v>384923000</v>
      </c>
      <c r="W142" s="83">
        <v>9142000</v>
      </c>
      <c r="X142" s="83">
        <v>9142000</v>
      </c>
      <c r="Y142" s="83">
        <v>0</v>
      </c>
      <c r="Z142" s="83">
        <v>0</v>
      </c>
      <c r="AA142" s="83">
        <v>0</v>
      </c>
      <c r="AB142" s="83">
        <v>0</v>
      </c>
      <c r="AC142" s="83">
        <v>0</v>
      </c>
      <c r="AD142" s="83">
        <v>358563000</v>
      </c>
      <c r="AE142" s="83">
        <v>0</v>
      </c>
      <c r="AF142" s="83">
        <v>358563000</v>
      </c>
      <c r="AG142" s="83">
        <v>0</v>
      </c>
      <c r="AH142" s="83">
        <v>0</v>
      </c>
      <c r="AI142" s="83">
        <v>0</v>
      </c>
      <c r="AJ142" s="83">
        <v>13264000</v>
      </c>
      <c r="AK142" s="83">
        <v>0</v>
      </c>
      <c r="AL142" s="83">
        <v>13264000</v>
      </c>
      <c r="AM142" s="83">
        <v>3825000</v>
      </c>
      <c r="AN142" s="83">
        <v>3825000</v>
      </c>
      <c r="AO142" s="83">
        <v>0</v>
      </c>
      <c r="AP142" s="83">
        <v>0</v>
      </c>
      <c r="AQ142" s="83">
        <v>129000</v>
      </c>
      <c r="AR142" s="82">
        <v>2016</v>
      </c>
      <c r="AS142" s="83">
        <v>384923000</v>
      </c>
      <c r="AT142" s="83">
        <v>0</v>
      </c>
      <c r="AU142" s="83">
        <v>0</v>
      </c>
      <c r="AV142" s="83">
        <v>0</v>
      </c>
      <c r="AW142" s="83">
        <v>384040000</v>
      </c>
      <c r="AX142" s="83">
        <v>0</v>
      </c>
      <c r="AY142" s="83">
        <v>0</v>
      </c>
      <c r="AZ142" s="83">
        <v>0</v>
      </c>
      <c r="BA142" s="83">
        <v>883000</v>
      </c>
      <c r="BB142" s="84" t="s">
        <v>780</v>
      </c>
    </row>
    <row r="143" spans="1:54" x14ac:dyDescent="0.25">
      <c r="A143" s="62" t="str">
        <f t="shared" si="2"/>
        <v>1102450</v>
      </c>
      <c r="B143" s="68">
        <f>INDEX('Bilag 3'!$B$10:$B$637,MATCH('Data - enkelt'!A143,'Bilag 3'!$G$10:$G$637,0))</f>
        <v>11024</v>
      </c>
      <c r="C143" s="68">
        <f>INDEX('Bilag 3'!$D$10:$D$637,MATCH('Data - enkelt'!A143,'Bilag 3'!$G$10:$G$637,0))</f>
        <v>50</v>
      </c>
      <c r="D143" s="63" t="str">
        <f t="array" ref="D143">INDEX('Bilag 3'!$E$10:$E$636,MATCH(F143&amp;"_"&amp;G143,'Bilag 3'!$A$10:$A$636&amp;"_"&amp;'Bilag 3'!$C$10:$C$636,0))&amp;" - "&amp;INDEX('Bilag 3'!$F$10:$F$636,MATCH(F143&amp;"_"&amp;G143,'Bilag 3'!$A$10:$A$636&amp;"_"&amp;'Bilag 3'!$C$10:$C$636,0))</f>
        <v>Nordea Invest - Indien</v>
      </c>
      <c r="E143" s="82">
        <v>201612</v>
      </c>
      <c r="F143" s="82">
        <v>11024</v>
      </c>
      <c r="G143" s="82">
        <v>50</v>
      </c>
      <c r="H143" s="83">
        <v>5000</v>
      </c>
      <c r="I143" s="83">
        <v>19000</v>
      </c>
      <c r="J143" s="83">
        <v>2564000</v>
      </c>
      <c r="K143" s="83">
        <v>0</v>
      </c>
      <c r="L143" s="83">
        <v>12739000</v>
      </c>
      <c r="M143" s="83">
        <v>0</v>
      </c>
      <c r="N143" s="83">
        <v>0</v>
      </c>
      <c r="O143" s="83">
        <v>-369000</v>
      </c>
      <c r="P143" s="83">
        <v>-6000</v>
      </c>
      <c r="Q143" s="83">
        <v>258000</v>
      </c>
      <c r="R143" s="83">
        <v>2436000</v>
      </c>
      <c r="S143" s="83">
        <v>0</v>
      </c>
      <c r="T143" s="83">
        <v>0</v>
      </c>
      <c r="U143" s="84" t="s">
        <v>914</v>
      </c>
      <c r="V143" s="83">
        <v>199826000</v>
      </c>
      <c r="W143" s="83">
        <v>6990000</v>
      </c>
      <c r="X143" s="83">
        <v>6990000</v>
      </c>
      <c r="Y143" s="83">
        <v>0</v>
      </c>
      <c r="Z143" s="83">
        <v>0</v>
      </c>
      <c r="AA143" s="83">
        <v>0</v>
      </c>
      <c r="AB143" s="83">
        <v>0</v>
      </c>
      <c r="AC143" s="83">
        <v>0</v>
      </c>
      <c r="AD143" s="83">
        <v>189563000</v>
      </c>
      <c r="AE143" s="83">
        <v>0</v>
      </c>
      <c r="AF143" s="83">
        <v>189563000</v>
      </c>
      <c r="AG143" s="83">
        <v>0</v>
      </c>
      <c r="AH143" s="83">
        <v>0</v>
      </c>
      <c r="AI143" s="83">
        <v>0</v>
      </c>
      <c r="AJ143" s="83">
        <v>0</v>
      </c>
      <c r="AK143" s="83">
        <v>0</v>
      </c>
      <c r="AL143" s="83">
        <v>0</v>
      </c>
      <c r="AM143" s="83">
        <v>0</v>
      </c>
      <c r="AN143" s="83">
        <v>0</v>
      </c>
      <c r="AO143" s="83">
        <v>0</v>
      </c>
      <c r="AP143" s="83">
        <v>0</v>
      </c>
      <c r="AQ143" s="83">
        <v>3273000</v>
      </c>
      <c r="AR143" s="82">
        <v>2016</v>
      </c>
      <c r="AS143" s="83">
        <v>199826000</v>
      </c>
      <c r="AT143" s="83">
        <v>0</v>
      </c>
      <c r="AU143" s="83">
        <v>0</v>
      </c>
      <c r="AV143" s="83">
        <v>0</v>
      </c>
      <c r="AW143" s="83">
        <v>196541000</v>
      </c>
      <c r="AX143" s="83">
        <v>0</v>
      </c>
      <c r="AY143" s="83">
        <v>0</v>
      </c>
      <c r="AZ143" s="83">
        <v>0</v>
      </c>
      <c r="BA143" s="83">
        <v>3285000</v>
      </c>
      <c r="BB143" s="84" t="s">
        <v>780</v>
      </c>
    </row>
    <row r="144" spans="1:54" x14ac:dyDescent="0.25">
      <c r="A144" s="62" t="str">
        <f t="shared" si="2"/>
        <v>1102451</v>
      </c>
      <c r="B144" s="68">
        <f>INDEX('Bilag 3'!$B$10:$B$637,MATCH('Data - enkelt'!A144,'Bilag 3'!$G$10:$G$637,0))</f>
        <v>11024</v>
      </c>
      <c r="C144" s="68">
        <f>INDEX('Bilag 3'!$D$10:$D$637,MATCH('Data - enkelt'!A144,'Bilag 3'!$G$10:$G$637,0))</f>
        <v>51</v>
      </c>
      <c r="D144" s="63" t="str">
        <f t="array" ref="D144">INDEX('Bilag 3'!$E$10:$E$636,MATCH(F144&amp;"_"&amp;G144,'Bilag 3'!$A$10:$A$636&amp;"_"&amp;'Bilag 3'!$C$10:$C$636,0))&amp;" - "&amp;INDEX('Bilag 3'!$F$10:$F$636,MATCH(F144&amp;"_"&amp;G144,'Bilag 3'!$A$10:$A$636&amp;"_"&amp;'Bilag 3'!$C$10:$C$636,0))</f>
        <v>Nordea Invest - Fonde</v>
      </c>
      <c r="E144" s="82">
        <v>201612</v>
      </c>
      <c r="F144" s="82">
        <v>11024</v>
      </c>
      <c r="G144" s="82">
        <v>51</v>
      </c>
      <c r="H144" s="83">
        <v>4232000</v>
      </c>
      <c r="I144" s="83">
        <v>25000</v>
      </c>
      <c r="J144" s="83">
        <v>0</v>
      </c>
      <c r="K144" s="83">
        <v>10265000</v>
      </c>
      <c r="L144" s="83">
        <v>0</v>
      </c>
      <c r="M144" s="83">
        <v>0</v>
      </c>
      <c r="N144" s="83">
        <v>-1945000</v>
      </c>
      <c r="O144" s="83">
        <v>-33000</v>
      </c>
      <c r="P144" s="83">
        <v>0</v>
      </c>
      <c r="Q144" s="83">
        <v>4000</v>
      </c>
      <c r="R144" s="83">
        <v>1123000</v>
      </c>
      <c r="S144" s="83">
        <v>0</v>
      </c>
      <c r="T144" s="83">
        <v>0</v>
      </c>
      <c r="U144" s="84" t="s">
        <v>915</v>
      </c>
      <c r="V144" s="83">
        <v>178211000</v>
      </c>
      <c r="W144" s="83">
        <v>2417000</v>
      </c>
      <c r="X144" s="83">
        <v>2417000</v>
      </c>
      <c r="Y144" s="83">
        <v>0</v>
      </c>
      <c r="Z144" s="83">
        <v>173824000</v>
      </c>
      <c r="AA144" s="83">
        <v>164790000</v>
      </c>
      <c r="AB144" s="83">
        <v>9034000</v>
      </c>
      <c r="AC144" s="83">
        <v>0</v>
      </c>
      <c r="AD144" s="83">
        <v>0</v>
      </c>
      <c r="AE144" s="83">
        <v>0</v>
      </c>
      <c r="AF144" s="83">
        <v>0</v>
      </c>
      <c r="AG144" s="83">
        <v>0</v>
      </c>
      <c r="AH144" s="83">
        <v>0</v>
      </c>
      <c r="AI144" s="83">
        <v>0</v>
      </c>
      <c r="AJ144" s="83">
        <v>0</v>
      </c>
      <c r="AK144" s="83">
        <v>0</v>
      </c>
      <c r="AL144" s="83">
        <v>0</v>
      </c>
      <c r="AM144" s="83">
        <v>4000</v>
      </c>
      <c r="AN144" s="83">
        <v>0</v>
      </c>
      <c r="AO144" s="83">
        <v>4000</v>
      </c>
      <c r="AP144" s="83">
        <v>0</v>
      </c>
      <c r="AQ144" s="83">
        <v>1967000</v>
      </c>
      <c r="AR144" s="82">
        <v>2016</v>
      </c>
      <c r="AS144" s="83">
        <v>178211000</v>
      </c>
      <c r="AT144" s="83">
        <v>0</v>
      </c>
      <c r="AU144" s="83">
        <v>0</v>
      </c>
      <c r="AV144" s="83">
        <v>0</v>
      </c>
      <c r="AW144" s="83">
        <v>176561000</v>
      </c>
      <c r="AX144" s="83">
        <v>0</v>
      </c>
      <c r="AY144" s="83">
        <v>0</v>
      </c>
      <c r="AZ144" s="83">
        <v>0</v>
      </c>
      <c r="BA144" s="83">
        <v>1650000</v>
      </c>
      <c r="BB144" s="84" t="s">
        <v>780</v>
      </c>
    </row>
    <row r="145" spans="1:54" x14ac:dyDescent="0.25">
      <c r="A145" s="62" t="str">
        <f t="shared" si="2"/>
        <v>1102452</v>
      </c>
      <c r="B145" s="68">
        <f>INDEX('Bilag 3'!$B$10:$B$637,MATCH('Data - enkelt'!A145,'Bilag 3'!$G$10:$G$637,0))</f>
        <v>11024</v>
      </c>
      <c r="C145" s="68">
        <f>INDEX('Bilag 3'!$D$10:$D$637,MATCH('Data - enkelt'!A145,'Bilag 3'!$G$10:$G$637,0))</f>
        <v>52</v>
      </c>
      <c r="D145" s="63" t="str">
        <f t="array" ref="D145">INDEX('Bilag 3'!$E$10:$E$636,MATCH(F145&amp;"_"&amp;G145,'Bilag 3'!$A$10:$A$636&amp;"_"&amp;'Bilag 3'!$C$10:$C$636,0))&amp;" - "&amp;INDEX('Bilag 3'!$F$10:$F$636,MATCH(F145&amp;"_"&amp;G145,'Bilag 3'!$A$10:$A$636&amp;"_"&amp;'Bilag 3'!$C$10:$C$636,0))</f>
        <v>Nordea Invest - Lange obligationer</v>
      </c>
      <c r="E145" s="82">
        <v>201612</v>
      </c>
      <c r="F145" s="82">
        <v>11024</v>
      </c>
      <c r="G145" s="82">
        <v>52</v>
      </c>
      <c r="H145" s="83">
        <v>10456000</v>
      </c>
      <c r="I145" s="83">
        <v>144000</v>
      </c>
      <c r="J145" s="83">
        <v>0</v>
      </c>
      <c r="K145" s="83">
        <v>19793000</v>
      </c>
      <c r="L145" s="83">
        <v>0</v>
      </c>
      <c r="M145" s="83">
        <v>0</v>
      </c>
      <c r="N145" s="83">
        <v>-267000</v>
      </c>
      <c r="O145" s="83">
        <v>-166000</v>
      </c>
      <c r="P145" s="83">
        <v>0</v>
      </c>
      <c r="Q145" s="83">
        <v>11000</v>
      </c>
      <c r="R145" s="83">
        <v>3009000</v>
      </c>
      <c r="S145" s="83">
        <v>0</v>
      </c>
      <c r="T145" s="83">
        <v>0</v>
      </c>
      <c r="U145" s="84" t="s">
        <v>916</v>
      </c>
      <c r="V145" s="83">
        <v>556097000</v>
      </c>
      <c r="W145" s="83">
        <v>1396000</v>
      </c>
      <c r="X145" s="83">
        <v>1396000</v>
      </c>
      <c r="Y145" s="83">
        <v>0</v>
      </c>
      <c r="Z145" s="83">
        <v>546261000</v>
      </c>
      <c r="AA145" s="83">
        <v>501625000</v>
      </c>
      <c r="AB145" s="83">
        <v>44636000</v>
      </c>
      <c r="AC145" s="83">
        <v>0</v>
      </c>
      <c r="AD145" s="83">
        <v>0</v>
      </c>
      <c r="AE145" s="83">
        <v>0</v>
      </c>
      <c r="AF145" s="83">
        <v>0</v>
      </c>
      <c r="AG145" s="83">
        <v>0</v>
      </c>
      <c r="AH145" s="83">
        <v>0</v>
      </c>
      <c r="AI145" s="83">
        <v>0</v>
      </c>
      <c r="AJ145" s="83">
        <v>0</v>
      </c>
      <c r="AK145" s="83">
        <v>0</v>
      </c>
      <c r="AL145" s="83">
        <v>0</v>
      </c>
      <c r="AM145" s="83">
        <v>20000</v>
      </c>
      <c r="AN145" s="83">
        <v>0</v>
      </c>
      <c r="AO145" s="83">
        <v>20000</v>
      </c>
      <c r="AP145" s="83">
        <v>0</v>
      </c>
      <c r="AQ145" s="83">
        <v>8419000</v>
      </c>
      <c r="AR145" s="82">
        <v>2016</v>
      </c>
      <c r="AS145" s="83">
        <v>556097000</v>
      </c>
      <c r="AT145" s="83">
        <v>0</v>
      </c>
      <c r="AU145" s="83">
        <v>0</v>
      </c>
      <c r="AV145" s="83">
        <v>0</v>
      </c>
      <c r="AW145" s="83">
        <v>550589000</v>
      </c>
      <c r="AX145" s="83">
        <v>0</v>
      </c>
      <c r="AY145" s="83">
        <v>0</v>
      </c>
      <c r="AZ145" s="83">
        <v>0</v>
      </c>
      <c r="BA145" s="83">
        <v>5508000</v>
      </c>
      <c r="BB145" s="84" t="s">
        <v>780</v>
      </c>
    </row>
    <row r="146" spans="1:54" x14ac:dyDescent="0.25">
      <c r="A146" s="62" t="str">
        <f t="shared" si="2"/>
        <v>1102453</v>
      </c>
      <c r="B146" s="68">
        <f>INDEX('Bilag 3'!$B$10:$B$637,MATCH('Data - enkelt'!A146,'Bilag 3'!$G$10:$G$637,0))</f>
        <v>11024</v>
      </c>
      <c r="C146" s="68">
        <f>INDEX('Bilag 3'!$D$10:$D$637,MATCH('Data - enkelt'!A146,'Bilag 3'!$G$10:$G$637,0))</f>
        <v>53</v>
      </c>
      <c r="D146" s="63" t="str">
        <f t="array" ref="D146">INDEX('Bilag 3'!$E$10:$E$636,MATCH(F146&amp;"_"&amp;G146,'Bilag 3'!$A$10:$A$636&amp;"_"&amp;'Bilag 3'!$C$10:$C$636,0))&amp;" - "&amp;INDEX('Bilag 3'!$F$10:$F$636,MATCH(F146&amp;"_"&amp;G146,'Bilag 3'!$A$10:$A$636&amp;"_"&amp;'Bilag 3'!$C$10:$C$636,0))</f>
        <v>Nordea Invest - Klima og Miljø</v>
      </c>
      <c r="E146" s="82">
        <v>201612</v>
      </c>
      <c r="F146" s="82">
        <v>11024</v>
      </c>
      <c r="G146" s="82">
        <v>53</v>
      </c>
      <c r="H146" s="83">
        <v>142000</v>
      </c>
      <c r="I146" s="83">
        <v>9000</v>
      </c>
      <c r="J146" s="83">
        <v>1519000</v>
      </c>
      <c r="K146" s="83">
        <v>0</v>
      </c>
      <c r="L146" s="83">
        <v>18632000</v>
      </c>
      <c r="M146" s="83">
        <v>0</v>
      </c>
      <c r="N146" s="83">
        <v>-1000</v>
      </c>
      <c r="O146" s="83">
        <v>-86000</v>
      </c>
      <c r="P146" s="83">
        <v>-1000</v>
      </c>
      <c r="Q146" s="83">
        <v>185000</v>
      </c>
      <c r="R146" s="83">
        <v>1500000</v>
      </c>
      <c r="S146" s="83">
        <v>0</v>
      </c>
      <c r="T146" s="83">
        <v>265000</v>
      </c>
      <c r="U146" s="84" t="s">
        <v>917</v>
      </c>
      <c r="V146" s="83">
        <v>148962000</v>
      </c>
      <c r="W146" s="83">
        <v>5208000</v>
      </c>
      <c r="X146" s="83">
        <v>5208000</v>
      </c>
      <c r="Y146" s="83">
        <v>0</v>
      </c>
      <c r="Z146" s="83">
        <v>0</v>
      </c>
      <c r="AA146" s="83">
        <v>0</v>
      </c>
      <c r="AB146" s="83">
        <v>0</v>
      </c>
      <c r="AC146" s="83">
        <v>0</v>
      </c>
      <c r="AD146" s="83">
        <v>143637000</v>
      </c>
      <c r="AE146" s="83">
        <v>0</v>
      </c>
      <c r="AF146" s="83">
        <v>143637000</v>
      </c>
      <c r="AG146" s="83">
        <v>0</v>
      </c>
      <c r="AH146" s="83">
        <v>0</v>
      </c>
      <c r="AI146" s="83">
        <v>0</v>
      </c>
      <c r="AJ146" s="83">
        <v>0</v>
      </c>
      <c r="AK146" s="83">
        <v>0</v>
      </c>
      <c r="AL146" s="83">
        <v>0</v>
      </c>
      <c r="AM146" s="83">
        <v>0</v>
      </c>
      <c r="AN146" s="83">
        <v>0</v>
      </c>
      <c r="AO146" s="83">
        <v>0</v>
      </c>
      <c r="AP146" s="83">
        <v>0</v>
      </c>
      <c r="AQ146" s="83">
        <v>118000</v>
      </c>
      <c r="AR146" s="82">
        <v>2016</v>
      </c>
      <c r="AS146" s="83">
        <v>148962000</v>
      </c>
      <c r="AT146" s="83">
        <v>0</v>
      </c>
      <c r="AU146" s="83">
        <v>0</v>
      </c>
      <c r="AV146" s="83">
        <v>0</v>
      </c>
      <c r="AW146" s="83">
        <v>146589000</v>
      </c>
      <c r="AX146" s="83">
        <v>0</v>
      </c>
      <c r="AY146" s="83">
        <v>0</v>
      </c>
      <c r="AZ146" s="83">
        <v>0</v>
      </c>
      <c r="BA146" s="83">
        <v>2373000</v>
      </c>
      <c r="BB146" s="84" t="s">
        <v>780</v>
      </c>
    </row>
    <row r="147" spans="1:54" x14ac:dyDescent="0.25">
      <c r="A147" s="62" t="str">
        <f t="shared" si="2"/>
        <v>1102457</v>
      </c>
      <c r="B147" s="68">
        <f>INDEX('Bilag 3'!$B$10:$B$637,MATCH('Data - enkelt'!A147,'Bilag 3'!$G$10:$G$637,0))</f>
        <v>11024</v>
      </c>
      <c r="C147" s="68">
        <f>INDEX('Bilag 3'!$D$10:$D$637,MATCH('Data - enkelt'!A147,'Bilag 3'!$G$10:$G$637,0))</f>
        <v>57</v>
      </c>
      <c r="D147" s="63" t="str">
        <f t="array" ref="D147">INDEX('Bilag 3'!$E$10:$E$636,MATCH(F147&amp;"_"&amp;G147,'Bilag 3'!$A$10:$A$636&amp;"_"&amp;'Bilag 3'!$C$10:$C$636,0))&amp;" - "&amp;INDEX('Bilag 3'!$F$10:$F$636,MATCH(F147&amp;"_"&amp;G147,'Bilag 3'!$A$10:$A$636&amp;"_"&amp;'Bilag 3'!$C$10:$C$636,0))</f>
        <v>Nordea Invest - Korte obligationer</v>
      </c>
      <c r="E147" s="82">
        <v>201612</v>
      </c>
      <c r="F147" s="82">
        <v>11024</v>
      </c>
      <c r="G147" s="82">
        <v>57</v>
      </c>
      <c r="H147" s="83">
        <v>32004000</v>
      </c>
      <c r="I147" s="83">
        <v>444000</v>
      </c>
      <c r="J147" s="83">
        <v>0</v>
      </c>
      <c r="K147" s="83">
        <v>19320000</v>
      </c>
      <c r="L147" s="83">
        <v>0</v>
      </c>
      <c r="M147" s="83">
        <v>0</v>
      </c>
      <c r="N147" s="83">
        <v>-10971000</v>
      </c>
      <c r="O147" s="83">
        <v>-457000</v>
      </c>
      <c r="P147" s="83">
        <v>0</v>
      </c>
      <c r="Q147" s="83">
        <v>25000</v>
      </c>
      <c r="R147" s="83">
        <v>5956000</v>
      </c>
      <c r="S147" s="83">
        <v>0</v>
      </c>
      <c r="T147" s="83">
        <v>-933000</v>
      </c>
      <c r="U147" s="84" t="s">
        <v>918</v>
      </c>
      <c r="V147" s="83">
        <v>1255127000</v>
      </c>
      <c r="W147" s="83">
        <v>14085000</v>
      </c>
      <c r="X147" s="83">
        <v>14085000</v>
      </c>
      <c r="Y147" s="83">
        <v>0</v>
      </c>
      <c r="Z147" s="83">
        <v>1184654000</v>
      </c>
      <c r="AA147" s="83">
        <v>978803000</v>
      </c>
      <c r="AB147" s="83">
        <v>205851000</v>
      </c>
      <c r="AC147" s="83">
        <v>0</v>
      </c>
      <c r="AD147" s="83">
        <v>0</v>
      </c>
      <c r="AE147" s="83">
        <v>0</v>
      </c>
      <c r="AF147" s="83">
        <v>0</v>
      </c>
      <c r="AG147" s="83">
        <v>0</v>
      </c>
      <c r="AH147" s="83">
        <v>0</v>
      </c>
      <c r="AI147" s="83">
        <v>0</v>
      </c>
      <c r="AJ147" s="83">
        <v>0</v>
      </c>
      <c r="AK147" s="83">
        <v>0</v>
      </c>
      <c r="AL147" s="83">
        <v>0</v>
      </c>
      <c r="AM147" s="83">
        <v>67000</v>
      </c>
      <c r="AN147" s="83">
        <v>0</v>
      </c>
      <c r="AO147" s="83">
        <v>67000</v>
      </c>
      <c r="AP147" s="83">
        <v>0</v>
      </c>
      <c r="AQ147" s="83">
        <v>56320000</v>
      </c>
      <c r="AR147" s="82">
        <v>2016</v>
      </c>
      <c r="AS147" s="83">
        <v>1255127000</v>
      </c>
      <c r="AT147" s="83">
        <v>0</v>
      </c>
      <c r="AU147" s="83">
        <v>0</v>
      </c>
      <c r="AV147" s="83">
        <v>0</v>
      </c>
      <c r="AW147" s="83">
        <v>1251130000</v>
      </c>
      <c r="AX147" s="83">
        <v>0</v>
      </c>
      <c r="AY147" s="83">
        <v>0</v>
      </c>
      <c r="AZ147" s="83">
        <v>0</v>
      </c>
      <c r="BA147" s="83">
        <v>3997000</v>
      </c>
      <c r="BB147" s="84" t="s">
        <v>780</v>
      </c>
    </row>
    <row r="148" spans="1:54" x14ac:dyDescent="0.25">
      <c r="A148" s="62" t="str">
        <f t="shared" si="2"/>
        <v>1102458</v>
      </c>
      <c r="B148" s="68">
        <f>INDEX('Bilag 3'!$B$10:$B$637,MATCH('Data - enkelt'!A148,'Bilag 3'!$G$10:$G$637,0))</f>
        <v>11024</v>
      </c>
      <c r="C148" s="68">
        <f>INDEX('Bilag 3'!$D$10:$D$637,MATCH('Data - enkelt'!A148,'Bilag 3'!$G$10:$G$637,0))</f>
        <v>58</v>
      </c>
      <c r="D148" s="63" t="str">
        <f t="array" ref="D148">INDEX('Bilag 3'!$E$10:$E$636,MATCH(F148&amp;"_"&amp;G148,'Bilag 3'!$A$10:$A$636&amp;"_"&amp;'Bilag 3'!$C$10:$C$636,0))&amp;" - "&amp;INDEX('Bilag 3'!$F$10:$F$636,MATCH(F148&amp;"_"&amp;G148,'Bilag 3'!$A$10:$A$636&amp;"_"&amp;'Bilag 3'!$C$10:$C$636,0))</f>
        <v>Nordea Invest - Verdens Obligationsmarkeder</v>
      </c>
      <c r="E148" s="82">
        <v>201612</v>
      </c>
      <c r="F148" s="82">
        <v>11024</v>
      </c>
      <c r="G148" s="82">
        <v>58</v>
      </c>
      <c r="H148" s="83">
        <v>34265000</v>
      </c>
      <c r="I148" s="83">
        <v>336000</v>
      </c>
      <c r="J148" s="83">
        <v>0</v>
      </c>
      <c r="K148" s="83">
        <v>15051000</v>
      </c>
      <c r="L148" s="83">
        <v>33412000</v>
      </c>
      <c r="M148" s="83">
        <v>0</v>
      </c>
      <c r="N148" s="83">
        <v>11750000</v>
      </c>
      <c r="O148" s="83">
        <v>-785000</v>
      </c>
      <c r="P148" s="83">
        <v>0</v>
      </c>
      <c r="Q148" s="83">
        <v>10000</v>
      </c>
      <c r="R148" s="83">
        <v>8960000</v>
      </c>
      <c r="S148" s="83">
        <v>0</v>
      </c>
      <c r="T148" s="83">
        <v>0</v>
      </c>
      <c r="U148" s="84" t="s">
        <v>919</v>
      </c>
      <c r="V148" s="83">
        <v>1241796000</v>
      </c>
      <c r="W148" s="83">
        <v>18120000</v>
      </c>
      <c r="X148" s="83">
        <v>18120000</v>
      </c>
      <c r="Y148" s="83">
        <v>0</v>
      </c>
      <c r="Z148" s="83">
        <v>777131000</v>
      </c>
      <c r="AA148" s="83">
        <v>26507000</v>
      </c>
      <c r="AB148" s="83">
        <v>743646000</v>
      </c>
      <c r="AC148" s="83">
        <v>6978000</v>
      </c>
      <c r="AD148" s="83">
        <v>0</v>
      </c>
      <c r="AE148" s="83">
        <v>0</v>
      </c>
      <c r="AF148" s="83">
        <v>0</v>
      </c>
      <c r="AG148" s="83">
        <v>0</v>
      </c>
      <c r="AH148" s="83">
        <v>0</v>
      </c>
      <c r="AI148" s="83">
        <v>0</v>
      </c>
      <c r="AJ148" s="83">
        <v>441723000</v>
      </c>
      <c r="AK148" s="83">
        <v>231409000</v>
      </c>
      <c r="AL148" s="83">
        <v>210314000</v>
      </c>
      <c r="AM148" s="83">
        <v>580000</v>
      </c>
      <c r="AN148" s="83">
        <v>0</v>
      </c>
      <c r="AO148" s="83">
        <v>580000</v>
      </c>
      <c r="AP148" s="83">
        <v>0</v>
      </c>
      <c r="AQ148" s="83">
        <v>4242000</v>
      </c>
      <c r="AR148" s="82">
        <v>2016</v>
      </c>
      <c r="AS148" s="83">
        <v>1241796000</v>
      </c>
      <c r="AT148" s="83">
        <v>0</v>
      </c>
      <c r="AU148" s="83">
        <v>0</v>
      </c>
      <c r="AV148" s="83">
        <v>0</v>
      </c>
      <c r="AW148" s="83">
        <v>1227011000</v>
      </c>
      <c r="AX148" s="83">
        <v>1400000</v>
      </c>
      <c r="AY148" s="83">
        <v>0</v>
      </c>
      <c r="AZ148" s="83">
        <v>1400000</v>
      </c>
      <c r="BA148" s="83">
        <v>13386000</v>
      </c>
      <c r="BB148" s="84" t="s">
        <v>780</v>
      </c>
    </row>
    <row r="149" spans="1:54" x14ac:dyDescent="0.25">
      <c r="A149" s="62" t="str">
        <f t="shared" si="2"/>
        <v>1102461</v>
      </c>
      <c r="B149" s="68">
        <f>INDEX('Bilag 3'!$B$10:$B$637,MATCH('Data - enkelt'!A149,'Bilag 3'!$G$10:$G$637,0))</f>
        <v>11024</v>
      </c>
      <c r="C149" s="68">
        <f>INDEX('Bilag 3'!$D$10:$D$637,MATCH('Data - enkelt'!A149,'Bilag 3'!$G$10:$G$637,0))</f>
        <v>61</v>
      </c>
      <c r="D149" s="63" t="str">
        <f t="array" ref="D149">INDEX('Bilag 3'!$E$10:$E$636,MATCH(F149&amp;"_"&amp;G149,'Bilag 3'!$A$10:$A$636&amp;"_"&amp;'Bilag 3'!$C$10:$C$636,0))&amp;" - "&amp;INDEX('Bilag 3'!$F$10:$F$636,MATCH(F149&amp;"_"&amp;G149,'Bilag 3'!$A$10:$A$636&amp;"_"&amp;'Bilag 3'!$C$10:$C$636,0))</f>
        <v>Nordea Invest - European High Yield Bonds</v>
      </c>
      <c r="E149" s="82">
        <v>201612</v>
      </c>
      <c r="F149" s="82">
        <v>11024</v>
      </c>
      <c r="G149" s="82">
        <v>61</v>
      </c>
      <c r="H149" s="83">
        <v>162969000</v>
      </c>
      <c r="I149" s="83">
        <v>700000</v>
      </c>
      <c r="J149" s="83">
        <v>0</v>
      </c>
      <c r="K149" s="83">
        <v>-18742000</v>
      </c>
      <c r="L149" s="83">
        <v>0</v>
      </c>
      <c r="M149" s="83">
        <v>0</v>
      </c>
      <c r="N149" s="83">
        <v>104107000</v>
      </c>
      <c r="O149" s="83">
        <v>1213000</v>
      </c>
      <c r="P149" s="83">
        <v>2000</v>
      </c>
      <c r="Q149" s="83">
        <v>1000</v>
      </c>
      <c r="R149" s="83">
        <v>30458000</v>
      </c>
      <c r="S149" s="83">
        <v>0</v>
      </c>
      <c r="T149" s="83">
        <v>0</v>
      </c>
      <c r="U149" s="84" t="s">
        <v>920</v>
      </c>
      <c r="V149" s="83">
        <v>2666271000</v>
      </c>
      <c r="W149" s="83">
        <v>110549000</v>
      </c>
      <c r="X149" s="83">
        <v>110549000</v>
      </c>
      <c r="Y149" s="83">
        <v>0</v>
      </c>
      <c r="Z149" s="83">
        <v>2549829000</v>
      </c>
      <c r="AA149" s="83">
        <v>67334000</v>
      </c>
      <c r="AB149" s="83">
        <v>2430925000</v>
      </c>
      <c r="AC149" s="83">
        <v>51571000</v>
      </c>
      <c r="AD149" s="83">
        <v>0</v>
      </c>
      <c r="AE149" s="83">
        <v>0</v>
      </c>
      <c r="AF149" s="83">
        <v>0</v>
      </c>
      <c r="AG149" s="83">
        <v>0</v>
      </c>
      <c r="AH149" s="83">
        <v>0</v>
      </c>
      <c r="AI149" s="83">
        <v>0</v>
      </c>
      <c r="AJ149" s="83">
        <v>0</v>
      </c>
      <c r="AK149" s="83">
        <v>0</v>
      </c>
      <c r="AL149" s="83">
        <v>0</v>
      </c>
      <c r="AM149" s="83">
        <v>5793000</v>
      </c>
      <c r="AN149" s="83">
        <v>0</v>
      </c>
      <c r="AO149" s="83">
        <v>5793000</v>
      </c>
      <c r="AP149" s="83">
        <v>0</v>
      </c>
      <c r="AQ149" s="83">
        <v>100000</v>
      </c>
      <c r="AR149" s="82">
        <v>2016</v>
      </c>
      <c r="AS149" s="83">
        <v>2666271000</v>
      </c>
      <c r="AT149" s="83">
        <v>0</v>
      </c>
      <c r="AU149" s="83">
        <v>0</v>
      </c>
      <c r="AV149" s="83">
        <v>0</v>
      </c>
      <c r="AW149" s="83">
        <v>2620961000</v>
      </c>
      <c r="AX149" s="83">
        <v>42941000</v>
      </c>
      <c r="AY149" s="83">
        <v>0</v>
      </c>
      <c r="AZ149" s="83">
        <v>42941000</v>
      </c>
      <c r="BA149" s="83">
        <v>2369000</v>
      </c>
      <c r="BB149" s="84" t="s">
        <v>780</v>
      </c>
    </row>
    <row r="150" spans="1:54" x14ac:dyDescent="0.25">
      <c r="A150" s="62" t="str">
        <f t="shared" si="2"/>
        <v>1102462</v>
      </c>
      <c r="B150" s="68">
        <f>INDEX('Bilag 3'!$B$10:$B$637,MATCH('Data - enkelt'!A150,'Bilag 3'!$G$10:$G$637,0))</f>
        <v>11024</v>
      </c>
      <c r="C150" s="68">
        <f>INDEX('Bilag 3'!$D$10:$D$637,MATCH('Data - enkelt'!A150,'Bilag 3'!$G$10:$G$637,0))</f>
        <v>62</v>
      </c>
      <c r="D150" s="63" t="str">
        <f t="array" ref="D150">INDEX('Bilag 3'!$E$10:$E$636,MATCH(F150&amp;"_"&amp;G150,'Bilag 3'!$A$10:$A$636&amp;"_"&amp;'Bilag 3'!$C$10:$C$636,0))&amp;" - "&amp;INDEX('Bilag 3'!$F$10:$F$636,MATCH(F150&amp;"_"&amp;G150,'Bilag 3'!$A$10:$A$636&amp;"_"&amp;'Bilag 3'!$C$10:$C$636,0))</f>
        <v>Nordea Invest - Danske aktier fokus</v>
      </c>
      <c r="E150" s="82">
        <v>201612</v>
      </c>
      <c r="F150" s="82">
        <v>11024</v>
      </c>
      <c r="G150" s="82">
        <v>62</v>
      </c>
      <c r="H150" s="83">
        <v>102000</v>
      </c>
      <c r="I150" s="83">
        <v>172000</v>
      </c>
      <c r="J150" s="83">
        <v>28368000</v>
      </c>
      <c r="K150" s="83">
        <v>0</v>
      </c>
      <c r="L150" s="83">
        <v>17737000</v>
      </c>
      <c r="M150" s="83">
        <v>0</v>
      </c>
      <c r="N150" s="83">
        <v>0</v>
      </c>
      <c r="O150" s="83">
        <v>0</v>
      </c>
      <c r="P150" s="83">
        <v>0</v>
      </c>
      <c r="Q150" s="83">
        <v>3395000</v>
      </c>
      <c r="R150" s="83">
        <v>17381000</v>
      </c>
      <c r="S150" s="83">
        <v>0</v>
      </c>
      <c r="T150" s="83">
        <v>484000</v>
      </c>
      <c r="U150" s="84" t="s">
        <v>921</v>
      </c>
      <c r="V150" s="83">
        <v>1174199000</v>
      </c>
      <c r="W150" s="83">
        <v>25942000</v>
      </c>
      <c r="X150" s="83">
        <v>25942000</v>
      </c>
      <c r="Y150" s="83">
        <v>0</v>
      </c>
      <c r="Z150" s="83">
        <v>0</v>
      </c>
      <c r="AA150" s="83">
        <v>0</v>
      </c>
      <c r="AB150" s="83">
        <v>0</v>
      </c>
      <c r="AC150" s="83">
        <v>0</v>
      </c>
      <c r="AD150" s="83">
        <v>1133254000</v>
      </c>
      <c r="AE150" s="83">
        <v>1120993000</v>
      </c>
      <c r="AF150" s="83">
        <v>12260000</v>
      </c>
      <c r="AG150" s="83">
        <v>0</v>
      </c>
      <c r="AH150" s="83">
        <v>0</v>
      </c>
      <c r="AI150" s="83">
        <v>0</v>
      </c>
      <c r="AJ150" s="83">
        <v>0</v>
      </c>
      <c r="AK150" s="83">
        <v>0</v>
      </c>
      <c r="AL150" s="83">
        <v>0</v>
      </c>
      <c r="AM150" s="83">
        <v>0</v>
      </c>
      <c r="AN150" s="83">
        <v>0</v>
      </c>
      <c r="AO150" s="83">
        <v>0</v>
      </c>
      <c r="AP150" s="83">
        <v>0</v>
      </c>
      <c r="AQ150" s="83">
        <v>15003000</v>
      </c>
      <c r="AR150" s="82">
        <v>2016</v>
      </c>
      <c r="AS150" s="83">
        <v>1174199000</v>
      </c>
      <c r="AT150" s="83">
        <v>0</v>
      </c>
      <c r="AU150" s="83">
        <v>0</v>
      </c>
      <c r="AV150" s="83">
        <v>0</v>
      </c>
      <c r="AW150" s="83">
        <v>1164097000</v>
      </c>
      <c r="AX150" s="83">
        <v>0</v>
      </c>
      <c r="AY150" s="83">
        <v>0</v>
      </c>
      <c r="AZ150" s="83">
        <v>0</v>
      </c>
      <c r="BA150" s="83">
        <v>10102000</v>
      </c>
      <c r="BB150" s="84" t="s">
        <v>780</v>
      </c>
    </row>
    <row r="151" spans="1:54" x14ac:dyDescent="0.25">
      <c r="A151" s="62" t="str">
        <f t="shared" si="2"/>
        <v>1102463</v>
      </c>
      <c r="B151" s="68">
        <f>INDEX('Bilag 3'!$B$10:$B$637,MATCH('Data - enkelt'!A151,'Bilag 3'!$G$10:$G$637,0))</f>
        <v>11024</v>
      </c>
      <c r="C151" s="68">
        <f>INDEX('Bilag 3'!$D$10:$D$637,MATCH('Data - enkelt'!A151,'Bilag 3'!$G$10:$G$637,0))</f>
        <v>63</v>
      </c>
      <c r="D151" s="63" t="str">
        <f t="array" ref="D151">INDEX('Bilag 3'!$E$10:$E$636,MATCH(F151&amp;"_"&amp;G151,'Bilag 3'!$A$10:$A$636&amp;"_"&amp;'Bilag 3'!$C$10:$C$636,0))&amp;" - "&amp;INDEX('Bilag 3'!$F$10:$F$636,MATCH(F151&amp;"_"&amp;G151,'Bilag 3'!$A$10:$A$636&amp;"_"&amp;'Bilag 3'!$C$10:$C$636,0))</f>
        <v>Nordea Invest - Globale Aktier Indeks</v>
      </c>
      <c r="E151" s="82">
        <v>201612</v>
      </c>
      <c r="F151" s="82">
        <v>11024</v>
      </c>
      <c r="G151" s="82">
        <v>63</v>
      </c>
      <c r="H151" s="83">
        <v>89000</v>
      </c>
      <c r="I151" s="83">
        <v>22000</v>
      </c>
      <c r="J151" s="83">
        <v>11680000</v>
      </c>
      <c r="K151" s="83">
        <v>0</v>
      </c>
      <c r="L151" s="83">
        <v>37967000</v>
      </c>
      <c r="M151" s="83">
        <v>0</v>
      </c>
      <c r="N151" s="83">
        <v>1553000</v>
      </c>
      <c r="O151" s="83">
        <v>579000</v>
      </c>
      <c r="P151" s="83">
        <v>1000</v>
      </c>
      <c r="Q151" s="83">
        <v>31000</v>
      </c>
      <c r="R151" s="83">
        <v>2264000</v>
      </c>
      <c r="S151" s="83">
        <v>0</v>
      </c>
      <c r="T151" s="83">
        <v>1178000</v>
      </c>
      <c r="U151" s="84" t="s">
        <v>922</v>
      </c>
      <c r="V151" s="83">
        <v>490782000</v>
      </c>
      <c r="W151" s="83">
        <v>19067000</v>
      </c>
      <c r="X151" s="83">
        <v>19067000</v>
      </c>
      <c r="Y151" s="83">
        <v>0</v>
      </c>
      <c r="Z151" s="83">
        <v>0</v>
      </c>
      <c r="AA151" s="83">
        <v>0</v>
      </c>
      <c r="AB151" s="83">
        <v>0</v>
      </c>
      <c r="AC151" s="83">
        <v>0</v>
      </c>
      <c r="AD151" s="83">
        <v>470887000</v>
      </c>
      <c r="AE151" s="83">
        <v>3206000</v>
      </c>
      <c r="AF151" s="83">
        <v>467618000</v>
      </c>
      <c r="AG151" s="83">
        <v>0</v>
      </c>
      <c r="AH151" s="83">
        <v>64000</v>
      </c>
      <c r="AI151" s="83">
        <v>0</v>
      </c>
      <c r="AJ151" s="83">
        <v>0</v>
      </c>
      <c r="AK151" s="83">
        <v>0</v>
      </c>
      <c r="AL151" s="83">
        <v>0</v>
      </c>
      <c r="AM151" s="83">
        <v>0</v>
      </c>
      <c r="AN151" s="83">
        <v>0</v>
      </c>
      <c r="AO151" s="83">
        <v>0</v>
      </c>
      <c r="AP151" s="83">
        <v>0</v>
      </c>
      <c r="AQ151" s="83">
        <v>828000</v>
      </c>
      <c r="AR151" s="82">
        <v>2016</v>
      </c>
      <c r="AS151" s="83">
        <v>490782000</v>
      </c>
      <c r="AT151" s="83">
        <v>0</v>
      </c>
      <c r="AU151" s="83">
        <v>0</v>
      </c>
      <c r="AV151" s="83">
        <v>0</v>
      </c>
      <c r="AW151" s="83">
        <v>490516000</v>
      </c>
      <c r="AX151" s="83">
        <v>0</v>
      </c>
      <c r="AY151" s="83">
        <v>0</v>
      </c>
      <c r="AZ151" s="83">
        <v>0</v>
      </c>
      <c r="BA151" s="83">
        <v>266000</v>
      </c>
      <c r="BB151" s="84" t="s">
        <v>780</v>
      </c>
    </row>
    <row r="152" spans="1:54" x14ac:dyDescent="0.25">
      <c r="A152" s="62" t="str">
        <f t="shared" si="2"/>
        <v>1102464</v>
      </c>
      <c r="B152" s="68">
        <f>INDEX('Bilag 3'!$B$10:$B$637,MATCH('Data - enkelt'!A152,'Bilag 3'!$G$10:$G$637,0))</f>
        <v>11024</v>
      </c>
      <c r="C152" s="68">
        <f>INDEX('Bilag 3'!$D$10:$D$637,MATCH('Data - enkelt'!A152,'Bilag 3'!$G$10:$G$637,0))</f>
        <v>64</v>
      </c>
      <c r="D152" s="63" t="str">
        <f t="array" ref="D152">INDEX('Bilag 3'!$E$10:$E$636,MATCH(F152&amp;"_"&amp;G152,'Bilag 3'!$A$10:$A$636&amp;"_"&amp;'Bilag 3'!$C$10:$C$636,0))&amp;" - "&amp;INDEX('Bilag 3'!$F$10:$F$636,MATCH(F152&amp;"_"&amp;G152,'Bilag 3'!$A$10:$A$636&amp;"_"&amp;'Bilag 3'!$C$10:$C$636,0))</f>
        <v>Nordea Invest - Basis 4</v>
      </c>
      <c r="E152" s="82">
        <v>201612</v>
      </c>
      <c r="F152" s="82">
        <v>11024</v>
      </c>
      <c r="G152" s="82">
        <v>64</v>
      </c>
      <c r="H152" s="83">
        <v>223000</v>
      </c>
      <c r="I152" s="83">
        <v>47000</v>
      </c>
      <c r="J152" s="83">
        <v>33267000</v>
      </c>
      <c r="K152" s="83">
        <v>413000</v>
      </c>
      <c r="L152" s="83">
        <v>18566000</v>
      </c>
      <c r="M152" s="83">
        <v>0</v>
      </c>
      <c r="N152" s="83">
        <v>1818000</v>
      </c>
      <c r="O152" s="83">
        <v>-95000</v>
      </c>
      <c r="P152" s="83">
        <v>47000</v>
      </c>
      <c r="Q152" s="83">
        <v>127000</v>
      </c>
      <c r="R152" s="83">
        <v>5535000</v>
      </c>
      <c r="S152" s="83">
        <v>0</v>
      </c>
      <c r="T152" s="83">
        <v>153000</v>
      </c>
      <c r="U152" s="84" t="s">
        <v>923</v>
      </c>
      <c r="V152" s="83">
        <v>706657000</v>
      </c>
      <c r="W152" s="83">
        <v>14166000</v>
      </c>
      <c r="X152" s="83">
        <v>14166000</v>
      </c>
      <c r="Y152" s="83">
        <v>0</v>
      </c>
      <c r="Z152" s="83">
        <v>15579000</v>
      </c>
      <c r="AA152" s="83">
        <v>15579000</v>
      </c>
      <c r="AB152" s="83">
        <v>0</v>
      </c>
      <c r="AC152" s="83">
        <v>0</v>
      </c>
      <c r="AD152" s="83">
        <v>72402000</v>
      </c>
      <c r="AE152" s="83">
        <v>71376000</v>
      </c>
      <c r="AF152" s="83">
        <v>1026000</v>
      </c>
      <c r="AG152" s="83">
        <v>0</v>
      </c>
      <c r="AH152" s="83">
        <v>0</v>
      </c>
      <c r="AI152" s="83">
        <v>0</v>
      </c>
      <c r="AJ152" s="83">
        <v>601278000</v>
      </c>
      <c r="AK152" s="83">
        <v>480101000</v>
      </c>
      <c r="AL152" s="83">
        <v>121177000</v>
      </c>
      <c r="AM152" s="83">
        <v>6000</v>
      </c>
      <c r="AN152" s="83">
        <v>0</v>
      </c>
      <c r="AO152" s="83">
        <v>6000</v>
      </c>
      <c r="AP152" s="83">
        <v>0</v>
      </c>
      <c r="AQ152" s="83">
        <v>3226000</v>
      </c>
      <c r="AR152" s="82">
        <v>2016</v>
      </c>
      <c r="AS152" s="83">
        <v>706657000</v>
      </c>
      <c r="AT152" s="83">
        <v>0</v>
      </c>
      <c r="AU152" s="83">
        <v>0</v>
      </c>
      <c r="AV152" s="83">
        <v>0</v>
      </c>
      <c r="AW152" s="83">
        <v>700707000</v>
      </c>
      <c r="AX152" s="83">
        <v>1000</v>
      </c>
      <c r="AY152" s="83">
        <v>0</v>
      </c>
      <c r="AZ152" s="83">
        <v>1000</v>
      </c>
      <c r="BA152" s="83">
        <v>5949000</v>
      </c>
      <c r="BB152" s="84" t="s">
        <v>780</v>
      </c>
    </row>
    <row r="153" spans="1:54" x14ac:dyDescent="0.25">
      <c r="A153" s="62" t="str">
        <f t="shared" si="2"/>
        <v>1102466</v>
      </c>
      <c r="B153" s="68">
        <f>INDEX('Bilag 3'!$B$10:$B$637,MATCH('Data - enkelt'!A153,'Bilag 3'!$G$10:$G$637,0))</f>
        <v>11024</v>
      </c>
      <c r="C153" s="68">
        <f>INDEX('Bilag 3'!$D$10:$D$637,MATCH('Data - enkelt'!A153,'Bilag 3'!$G$10:$G$637,0))</f>
        <v>66</v>
      </c>
      <c r="D153" s="63" t="str">
        <f t="array" ref="D153">INDEX('Bilag 3'!$E$10:$E$636,MATCH(F153&amp;"_"&amp;G153,'Bilag 3'!$A$10:$A$636&amp;"_"&amp;'Bilag 3'!$C$10:$C$636,0))&amp;" - "&amp;INDEX('Bilag 3'!$F$10:$F$636,MATCH(F153&amp;"_"&amp;G153,'Bilag 3'!$A$10:$A$636&amp;"_"&amp;'Bilag 3'!$C$10:$C$636,0))</f>
        <v>Nordea Invest - Emerging Stars</v>
      </c>
      <c r="E153" s="82">
        <v>201612</v>
      </c>
      <c r="F153" s="82">
        <v>11024</v>
      </c>
      <c r="G153" s="82">
        <v>66</v>
      </c>
      <c r="H153" s="83">
        <v>76000</v>
      </c>
      <c r="I153" s="83">
        <v>33000</v>
      </c>
      <c r="J153" s="83">
        <v>14046000</v>
      </c>
      <c r="K153" s="83">
        <v>0</v>
      </c>
      <c r="L153" s="83">
        <v>42844000</v>
      </c>
      <c r="M153" s="83">
        <v>0</v>
      </c>
      <c r="N153" s="83">
        <v>0</v>
      </c>
      <c r="O153" s="83">
        <v>608000</v>
      </c>
      <c r="P153" s="83">
        <v>2000</v>
      </c>
      <c r="Q153" s="83">
        <v>1649000</v>
      </c>
      <c r="R153" s="83">
        <v>8523000</v>
      </c>
      <c r="S153" s="83">
        <v>0</v>
      </c>
      <c r="T153" s="83">
        <v>968000</v>
      </c>
      <c r="U153" s="84"/>
      <c r="V153" s="83">
        <v>516030000</v>
      </c>
      <c r="W153" s="83">
        <v>4646000</v>
      </c>
      <c r="X153" s="83">
        <v>4646000</v>
      </c>
      <c r="Y153" s="83">
        <v>0</v>
      </c>
      <c r="Z153" s="83">
        <v>0</v>
      </c>
      <c r="AA153" s="83">
        <v>0</v>
      </c>
      <c r="AB153" s="83">
        <v>0</v>
      </c>
      <c r="AC153" s="83">
        <v>0</v>
      </c>
      <c r="AD153" s="83">
        <v>507836000</v>
      </c>
      <c r="AE153" s="83">
        <v>0</v>
      </c>
      <c r="AF153" s="83">
        <v>507836000</v>
      </c>
      <c r="AG153" s="83">
        <v>0</v>
      </c>
      <c r="AH153" s="83">
        <v>0</v>
      </c>
      <c r="AI153" s="83">
        <v>0</v>
      </c>
      <c r="AJ153" s="83">
        <v>0</v>
      </c>
      <c r="AK153" s="83">
        <v>0</v>
      </c>
      <c r="AL153" s="83">
        <v>0</v>
      </c>
      <c r="AM153" s="83">
        <v>0</v>
      </c>
      <c r="AN153" s="83">
        <v>0</v>
      </c>
      <c r="AO153" s="83">
        <v>0</v>
      </c>
      <c r="AP153" s="83">
        <v>0</v>
      </c>
      <c r="AQ153" s="83">
        <v>3548000</v>
      </c>
      <c r="AR153" s="82">
        <v>2016</v>
      </c>
      <c r="AS153" s="83">
        <v>516030000</v>
      </c>
      <c r="AT153" s="83">
        <v>0</v>
      </c>
      <c r="AU153" s="83">
        <v>0</v>
      </c>
      <c r="AV153" s="83">
        <v>0</v>
      </c>
      <c r="AW153" s="83">
        <v>511455000</v>
      </c>
      <c r="AX153" s="83">
        <v>0</v>
      </c>
      <c r="AY153" s="83">
        <v>0</v>
      </c>
      <c r="AZ153" s="83">
        <v>0</v>
      </c>
      <c r="BA153" s="83">
        <v>4575000</v>
      </c>
      <c r="BB153" s="84" t="s">
        <v>780</v>
      </c>
    </row>
    <row r="154" spans="1:54" x14ac:dyDescent="0.25">
      <c r="A154" s="62" t="str">
        <f t="shared" si="2"/>
        <v>110402</v>
      </c>
      <c r="B154" s="68">
        <f>INDEX('Bilag 3'!$B$10:$B$637,MATCH('Data - enkelt'!A154,'Bilag 3'!$G$10:$G$637,0))</f>
        <v>11040</v>
      </c>
      <c r="C154" s="68">
        <f>INDEX('Bilag 3'!$D$10:$D$637,MATCH('Data - enkelt'!A154,'Bilag 3'!$G$10:$G$637,0))</f>
        <v>2</v>
      </c>
      <c r="D154" s="63" t="str">
        <f t="array" ref="D154">INDEX('Bilag 3'!$E$10:$E$636,MATCH(F154&amp;"_"&amp;G154,'Bilag 3'!$A$10:$A$636&amp;"_"&amp;'Bilag 3'!$C$10:$C$636,0))&amp;" - "&amp;INDEX('Bilag 3'!$F$10:$F$636,MATCH(F154&amp;"_"&amp;G154,'Bilag 3'!$A$10:$A$636&amp;"_"&amp;'Bilag 3'!$C$10:$C$636,0))</f>
        <v>Sydinvest - Verden Ligevægt &amp; Value KL</v>
      </c>
      <c r="E154" s="82">
        <v>201612</v>
      </c>
      <c r="F154" s="82">
        <v>11040</v>
      </c>
      <c r="G154" s="82">
        <v>2</v>
      </c>
      <c r="H154" s="83">
        <v>24000</v>
      </c>
      <c r="I154" s="83">
        <v>6000</v>
      </c>
      <c r="J154" s="83">
        <v>17163000</v>
      </c>
      <c r="K154" s="83">
        <v>0</v>
      </c>
      <c r="L154" s="83">
        <v>93522000</v>
      </c>
      <c r="M154" s="83">
        <v>0</v>
      </c>
      <c r="N154" s="83">
        <v>0</v>
      </c>
      <c r="O154" s="83">
        <v>-709000</v>
      </c>
      <c r="P154" s="83">
        <v>40000</v>
      </c>
      <c r="Q154" s="83">
        <v>646000</v>
      </c>
      <c r="R154" s="83">
        <v>6339000</v>
      </c>
      <c r="S154" s="83">
        <v>0</v>
      </c>
      <c r="T154" s="83">
        <v>1910000</v>
      </c>
      <c r="U154" s="84" t="s">
        <v>924</v>
      </c>
      <c r="V154" s="83">
        <v>1068255000</v>
      </c>
      <c r="W154" s="83">
        <v>28495000</v>
      </c>
      <c r="X154" s="83">
        <v>28495000</v>
      </c>
      <c r="Y154" s="83">
        <v>0</v>
      </c>
      <c r="Z154" s="83">
        <v>0</v>
      </c>
      <c r="AA154" s="83">
        <v>0</v>
      </c>
      <c r="AB154" s="83">
        <v>0</v>
      </c>
      <c r="AC154" s="83">
        <v>0</v>
      </c>
      <c r="AD154" s="83">
        <v>1034909000</v>
      </c>
      <c r="AE154" s="83">
        <v>5264000</v>
      </c>
      <c r="AF154" s="83">
        <v>1029644000</v>
      </c>
      <c r="AG154" s="83">
        <v>0</v>
      </c>
      <c r="AH154" s="83">
        <v>0</v>
      </c>
      <c r="AI154" s="83">
        <v>0</v>
      </c>
      <c r="AJ154" s="83">
        <v>0</v>
      </c>
      <c r="AK154" s="83">
        <v>0</v>
      </c>
      <c r="AL154" s="83">
        <v>0</v>
      </c>
      <c r="AM154" s="83">
        <v>0</v>
      </c>
      <c r="AN154" s="83">
        <v>0</v>
      </c>
      <c r="AO154" s="83">
        <v>0</v>
      </c>
      <c r="AP154" s="83">
        <v>0</v>
      </c>
      <c r="AQ154" s="83">
        <v>4852000</v>
      </c>
      <c r="AR154" s="82">
        <v>2016</v>
      </c>
      <c r="AS154" s="83">
        <v>1068255000</v>
      </c>
      <c r="AT154" s="83">
        <v>0</v>
      </c>
      <c r="AU154" s="83">
        <v>0</v>
      </c>
      <c r="AV154" s="83">
        <v>0</v>
      </c>
      <c r="AW154" s="83">
        <v>1066309000</v>
      </c>
      <c r="AX154" s="83">
        <v>0</v>
      </c>
      <c r="AY154" s="83">
        <v>0</v>
      </c>
      <c r="AZ154" s="83">
        <v>0</v>
      </c>
      <c r="BA154" s="83">
        <v>1946000</v>
      </c>
      <c r="BB154" s="84" t="s">
        <v>780</v>
      </c>
    </row>
    <row r="155" spans="1:54" x14ac:dyDescent="0.25">
      <c r="A155" s="62" t="str">
        <f t="shared" si="2"/>
        <v>110404</v>
      </c>
      <c r="B155" s="68">
        <f>INDEX('Bilag 3'!$B$10:$B$637,MATCH('Data - enkelt'!A155,'Bilag 3'!$G$10:$G$637,0))</f>
        <v>11040</v>
      </c>
      <c r="C155" s="68">
        <f>INDEX('Bilag 3'!$D$10:$D$637,MATCH('Data - enkelt'!A155,'Bilag 3'!$G$10:$G$637,0))</f>
        <v>4</v>
      </c>
      <c r="D155" s="63" t="str">
        <f t="array" ref="D155">INDEX('Bilag 3'!$E$10:$E$636,MATCH(F155&amp;"_"&amp;G155,'Bilag 3'!$A$10:$A$636&amp;"_"&amp;'Bilag 3'!$C$10:$C$636,0))&amp;" - "&amp;INDEX('Bilag 3'!$F$10:$F$636,MATCH(F155&amp;"_"&amp;G155,'Bilag 3'!$A$10:$A$636&amp;"_"&amp;'Bilag 3'!$C$10:$C$636,0))</f>
        <v>Sydinvest - International KL</v>
      </c>
      <c r="E155" s="82">
        <v>201612</v>
      </c>
      <c r="F155" s="82">
        <v>11040</v>
      </c>
      <c r="G155" s="82">
        <v>4</v>
      </c>
      <c r="H155" s="83">
        <v>22284000</v>
      </c>
      <c r="I155" s="83">
        <v>6000</v>
      </c>
      <c r="J155" s="83">
        <v>0</v>
      </c>
      <c r="K155" s="83">
        <v>-31243000</v>
      </c>
      <c r="L155" s="83">
        <v>0</v>
      </c>
      <c r="M155" s="83">
        <v>0</v>
      </c>
      <c r="N155" s="83">
        <v>-2599000</v>
      </c>
      <c r="O155" s="83">
        <v>3724000</v>
      </c>
      <c r="P155" s="83">
        <v>0</v>
      </c>
      <c r="Q155" s="83">
        <v>596000</v>
      </c>
      <c r="R155" s="83">
        <v>7451000</v>
      </c>
      <c r="S155" s="83">
        <v>0</v>
      </c>
      <c r="T155" s="83">
        <v>0</v>
      </c>
      <c r="U155" s="84" t="s">
        <v>925</v>
      </c>
      <c r="V155" s="83">
        <v>527389000</v>
      </c>
      <c r="W155" s="83">
        <v>2124000</v>
      </c>
      <c r="X155" s="83">
        <v>2124000</v>
      </c>
      <c r="Y155" s="83">
        <v>0</v>
      </c>
      <c r="Z155" s="83">
        <v>525265000</v>
      </c>
      <c r="AA155" s="83">
        <v>29441000</v>
      </c>
      <c r="AB155" s="83">
        <v>495824000</v>
      </c>
      <c r="AC155" s="83">
        <v>0</v>
      </c>
      <c r="AD155" s="83">
        <v>0</v>
      </c>
      <c r="AE155" s="83">
        <v>0</v>
      </c>
      <c r="AF155" s="83">
        <v>0</v>
      </c>
      <c r="AG155" s="83">
        <v>0</v>
      </c>
      <c r="AH155" s="83">
        <v>0</v>
      </c>
      <c r="AI155" s="83">
        <v>0</v>
      </c>
      <c r="AJ155" s="83">
        <v>0</v>
      </c>
      <c r="AK155" s="83">
        <v>0</v>
      </c>
      <c r="AL155" s="83">
        <v>0</v>
      </c>
      <c r="AM155" s="83">
        <v>0</v>
      </c>
      <c r="AN155" s="83">
        <v>0</v>
      </c>
      <c r="AO155" s="83">
        <v>0</v>
      </c>
      <c r="AP155" s="83">
        <v>0</v>
      </c>
      <c r="AQ155" s="83">
        <v>0</v>
      </c>
      <c r="AR155" s="82">
        <v>2016</v>
      </c>
      <c r="AS155" s="83">
        <v>527389000</v>
      </c>
      <c r="AT155" s="83">
        <v>0</v>
      </c>
      <c r="AU155" s="83">
        <v>0</v>
      </c>
      <c r="AV155" s="83">
        <v>0</v>
      </c>
      <c r="AW155" s="83">
        <v>526116000</v>
      </c>
      <c r="AX155" s="83">
        <v>0</v>
      </c>
      <c r="AY155" s="83">
        <v>0</v>
      </c>
      <c r="AZ155" s="83">
        <v>0</v>
      </c>
      <c r="BA155" s="83">
        <v>1273000</v>
      </c>
      <c r="BB155" s="84" t="s">
        <v>780</v>
      </c>
    </row>
    <row r="156" spans="1:54" x14ac:dyDescent="0.25">
      <c r="A156" s="62" t="str">
        <f t="shared" si="2"/>
        <v>110405</v>
      </c>
      <c r="B156" s="68">
        <f>INDEX('Bilag 3'!$B$10:$B$637,MATCH('Data - enkelt'!A156,'Bilag 3'!$G$10:$G$637,0))</f>
        <v>11040</v>
      </c>
      <c r="C156" s="68">
        <f>INDEX('Bilag 3'!$D$10:$D$637,MATCH('Data - enkelt'!A156,'Bilag 3'!$G$10:$G$637,0))</f>
        <v>5</v>
      </c>
      <c r="D156" s="63" t="str">
        <f t="array" ref="D156">INDEX('Bilag 3'!$E$10:$E$636,MATCH(F156&amp;"_"&amp;G156,'Bilag 3'!$A$10:$A$636&amp;"_"&amp;'Bilag 3'!$C$10:$C$636,0))&amp;" - "&amp;INDEX('Bilag 3'!$F$10:$F$636,MATCH(F156&amp;"_"&amp;G156,'Bilag 3'!$A$10:$A$636&amp;"_"&amp;'Bilag 3'!$C$10:$C$636,0))</f>
        <v>Sydinvest - Danmark KL</v>
      </c>
      <c r="E156" s="82">
        <v>201612</v>
      </c>
      <c r="F156" s="82">
        <v>11040</v>
      </c>
      <c r="G156" s="82">
        <v>5</v>
      </c>
      <c r="H156" s="83">
        <v>1000</v>
      </c>
      <c r="I156" s="83">
        <v>17000</v>
      </c>
      <c r="J156" s="83">
        <v>10641000</v>
      </c>
      <c r="K156" s="83">
        <v>0</v>
      </c>
      <c r="L156" s="83">
        <v>-11968000</v>
      </c>
      <c r="M156" s="83">
        <v>0</v>
      </c>
      <c r="N156" s="83">
        <v>0</v>
      </c>
      <c r="O156" s="83">
        <v>0</v>
      </c>
      <c r="P156" s="83">
        <v>0</v>
      </c>
      <c r="Q156" s="83">
        <v>447000</v>
      </c>
      <c r="R156" s="83">
        <v>6803000</v>
      </c>
      <c r="S156" s="83">
        <v>0</v>
      </c>
      <c r="T156" s="83">
        <v>-298000</v>
      </c>
      <c r="U156" s="84" t="s">
        <v>926</v>
      </c>
      <c r="V156" s="83">
        <v>501666000</v>
      </c>
      <c r="W156" s="83">
        <v>6732000</v>
      </c>
      <c r="X156" s="83">
        <v>6732000</v>
      </c>
      <c r="Y156" s="83">
        <v>0</v>
      </c>
      <c r="Z156" s="83">
        <v>0</v>
      </c>
      <c r="AA156" s="83">
        <v>0</v>
      </c>
      <c r="AB156" s="83">
        <v>0</v>
      </c>
      <c r="AC156" s="83">
        <v>0</v>
      </c>
      <c r="AD156" s="83">
        <v>494934000</v>
      </c>
      <c r="AE156" s="83">
        <v>494934000</v>
      </c>
      <c r="AF156" s="83">
        <v>0</v>
      </c>
      <c r="AG156" s="83">
        <v>0</v>
      </c>
      <c r="AH156" s="83">
        <v>0</v>
      </c>
      <c r="AI156" s="83">
        <v>0</v>
      </c>
      <c r="AJ156" s="83">
        <v>0</v>
      </c>
      <c r="AK156" s="83">
        <v>0</v>
      </c>
      <c r="AL156" s="83">
        <v>0</v>
      </c>
      <c r="AM156" s="83">
        <v>0</v>
      </c>
      <c r="AN156" s="83">
        <v>0</v>
      </c>
      <c r="AO156" s="83">
        <v>0</v>
      </c>
      <c r="AP156" s="83">
        <v>0</v>
      </c>
      <c r="AQ156" s="83">
        <v>0</v>
      </c>
      <c r="AR156" s="82">
        <v>2016</v>
      </c>
      <c r="AS156" s="83">
        <v>501666000</v>
      </c>
      <c r="AT156" s="83">
        <v>0</v>
      </c>
      <c r="AU156" s="83">
        <v>0</v>
      </c>
      <c r="AV156" s="83">
        <v>0</v>
      </c>
      <c r="AW156" s="83">
        <v>500245000</v>
      </c>
      <c r="AX156" s="83">
        <v>0</v>
      </c>
      <c r="AY156" s="83">
        <v>0</v>
      </c>
      <c r="AZ156" s="83">
        <v>0</v>
      </c>
      <c r="BA156" s="83">
        <v>1422000</v>
      </c>
      <c r="BB156" s="84" t="s">
        <v>780</v>
      </c>
    </row>
    <row r="157" spans="1:54" x14ac:dyDescent="0.25">
      <c r="A157" s="62" t="str">
        <f t="shared" si="2"/>
        <v>110406</v>
      </c>
      <c r="B157" s="68">
        <f>INDEX('Bilag 3'!$B$10:$B$637,MATCH('Data - enkelt'!A157,'Bilag 3'!$G$10:$G$637,0))</f>
        <v>11040</v>
      </c>
      <c r="C157" s="68">
        <f>INDEX('Bilag 3'!$D$10:$D$637,MATCH('Data - enkelt'!A157,'Bilag 3'!$G$10:$G$637,0))</f>
        <v>6</v>
      </c>
      <c r="D157" s="63" t="str">
        <f t="array" ref="D157">INDEX('Bilag 3'!$E$10:$E$636,MATCH(F157&amp;"_"&amp;G157,'Bilag 3'!$A$10:$A$636&amp;"_"&amp;'Bilag 3'!$C$10:$C$636,0))&amp;" - "&amp;INDEX('Bilag 3'!$F$10:$F$636,MATCH(F157&amp;"_"&amp;G157,'Bilag 3'!$A$10:$A$636&amp;"_"&amp;'Bilag 3'!$C$10:$C$636,0))</f>
        <v>Sydinvest - Europa Ligevægt &amp; Value KL</v>
      </c>
      <c r="E157" s="82">
        <v>201612</v>
      </c>
      <c r="F157" s="82">
        <v>11040</v>
      </c>
      <c r="G157" s="82">
        <v>6</v>
      </c>
      <c r="H157" s="83">
        <v>1000</v>
      </c>
      <c r="I157" s="83">
        <v>3000</v>
      </c>
      <c r="J157" s="83">
        <v>32384000</v>
      </c>
      <c r="K157" s="83">
        <v>0</v>
      </c>
      <c r="L157" s="83">
        <v>15672000</v>
      </c>
      <c r="M157" s="83">
        <v>0</v>
      </c>
      <c r="N157" s="83">
        <v>0</v>
      </c>
      <c r="O157" s="83">
        <v>-797000</v>
      </c>
      <c r="P157" s="83">
        <v>40000</v>
      </c>
      <c r="Q157" s="83">
        <v>1188000</v>
      </c>
      <c r="R157" s="83">
        <v>11714000</v>
      </c>
      <c r="S157" s="83">
        <v>0</v>
      </c>
      <c r="T157" s="83">
        <v>2580000</v>
      </c>
      <c r="U157" s="84" t="s">
        <v>927</v>
      </c>
      <c r="V157" s="83">
        <v>674480000</v>
      </c>
      <c r="W157" s="83">
        <v>7749000</v>
      </c>
      <c r="X157" s="83">
        <v>7749000</v>
      </c>
      <c r="Y157" s="83">
        <v>0</v>
      </c>
      <c r="Z157" s="83">
        <v>0</v>
      </c>
      <c r="AA157" s="83">
        <v>0</v>
      </c>
      <c r="AB157" s="83">
        <v>0</v>
      </c>
      <c r="AC157" s="83">
        <v>0</v>
      </c>
      <c r="AD157" s="83">
        <v>665723000</v>
      </c>
      <c r="AE157" s="83">
        <v>8206000</v>
      </c>
      <c r="AF157" s="83">
        <v>657517000</v>
      </c>
      <c r="AG157" s="83">
        <v>0</v>
      </c>
      <c r="AH157" s="83">
        <v>0</v>
      </c>
      <c r="AI157" s="83">
        <v>0</v>
      </c>
      <c r="AJ157" s="83">
        <v>0</v>
      </c>
      <c r="AK157" s="83">
        <v>0</v>
      </c>
      <c r="AL157" s="83">
        <v>0</v>
      </c>
      <c r="AM157" s="83">
        <v>0</v>
      </c>
      <c r="AN157" s="83">
        <v>0</v>
      </c>
      <c r="AO157" s="83">
        <v>0</v>
      </c>
      <c r="AP157" s="83">
        <v>0</v>
      </c>
      <c r="AQ157" s="83">
        <v>1009000</v>
      </c>
      <c r="AR157" s="82">
        <v>2016</v>
      </c>
      <c r="AS157" s="83">
        <v>674480000</v>
      </c>
      <c r="AT157" s="83">
        <v>0</v>
      </c>
      <c r="AU157" s="83">
        <v>0</v>
      </c>
      <c r="AV157" s="83">
        <v>0</v>
      </c>
      <c r="AW157" s="83">
        <v>671961000</v>
      </c>
      <c r="AX157" s="83">
        <v>0</v>
      </c>
      <c r="AY157" s="83">
        <v>0</v>
      </c>
      <c r="AZ157" s="83">
        <v>0</v>
      </c>
      <c r="BA157" s="83">
        <v>2519000</v>
      </c>
      <c r="BB157" s="84" t="s">
        <v>780</v>
      </c>
    </row>
    <row r="158" spans="1:54" x14ac:dyDescent="0.25">
      <c r="A158" s="62" t="str">
        <f t="shared" si="2"/>
        <v>110407</v>
      </c>
      <c r="B158" s="68">
        <f>INDEX('Bilag 3'!$B$10:$B$637,MATCH('Data - enkelt'!A158,'Bilag 3'!$G$10:$G$637,0))</f>
        <v>11040</v>
      </c>
      <c r="C158" s="68">
        <f>INDEX('Bilag 3'!$D$10:$D$637,MATCH('Data - enkelt'!A158,'Bilag 3'!$G$10:$G$637,0))</f>
        <v>7</v>
      </c>
      <c r="D158" s="63" t="str">
        <f t="array" ref="D158">INDEX('Bilag 3'!$E$10:$E$636,MATCH(F158&amp;"_"&amp;G158,'Bilag 3'!$A$10:$A$636&amp;"_"&amp;'Bilag 3'!$C$10:$C$636,0))&amp;" - "&amp;INDEX('Bilag 3'!$F$10:$F$636,MATCH(F158&amp;"_"&amp;G158,'Bilag 3'!$A$10:$A$636&amp;"_"&amp;'Bilag 3'!$C$10:$C$636,0))</f>
        <v>Sydinvest - Latinamerika KL</v>
      </c>
      <c r="E158" s="82">
        <v>201612</v>
      </c>
      <c r="F158" s="82">
        <v>11040</v>
      </c>
      <c r="G158" s="82">
        <v>7</v>
      </c>
      <c r="H158" s="83">
        <v>90000</v>
      </c>
      <c r="I158" s="83">
        <v>1000</v>
      </c>
      <c r="J158" s="83">
        <v>8728000</v>
      </c>
      <c r="K158" s="83">
        <v>0</v>
      </c>
      <c r="L158" s="83">
        <v>21126000</v>
      </c>
      <c r="M158" s="83">
        <v>0</v>
      </c>
      <c r="N158" s="83">
        <v>0</v>
      </c>
      <c r="O158" s="83">
        <v>1381000</v>
      </c>
      <c r="P158" s="83">
        <v>61000</v>
      </c>
      <c r="Q158" s="83">
        <v>1360000</v>
      </c>
      <c r="R158" s="83">
        <v>3204000</v>
      </c>
      <c r="S158" s="83">
        <v>0</v>
      </c>
      <c r="T158" s="83">
        <v>324000</v>
      </c>
      <c r="U158" s="84" t="s">
        <v>928</v>
      </c>
      <c r="V158" s="83">
        <v>216090000</v>
      </c>
      <c r="W158" s="83">
        <v>24899000</v>
      </c>
      <c r="X158" s="83">
        <v>24899000</v>
      </c>
      <c r="Y158" s="83">
        <v>0</v>
      </c>
      <c r="Z158" s="83">
        <v>0</v>
      </c>
      <c r="AA158" s="83">
        <v>0</v>
      </c>
      <c r="AB158" s="83">
        <v>0</v>
      </c>
      <c r="AC158" s="83">
        <v>0</v>
      </c>
      <c r="AD158" s="83">
        <v>187164000</v>
      </c>
      <c r="AE158" s="83">
        <v>0</v>
      </c>
      <c r="AF158" s="83">
        <v>187164000</v>
      </c>
      <c r="AG158" s="83">
        <v>0</v>
      </c>
      <c r="AH158" s="83">
        <v>1000</v>
      </c>
      <c r="AI158" s="83">
        <v>0</v>
      </c>
      <c r="AJ158" s="83">
        <v>0</v>
      </c>
      <c r="AK158" s="83">
        <v>0</v>
      </c>
      <c r="AL158" s="83">
        <v>0</v>
      </c>
      <c r="AM158" s="83">
        <v>0</v>
      </c>
      <c r="AN158" s="83">
        <v>0</v>
      </c>
      <c r="AO158" s="83">
        <v>0</v>
      </c>
      <c r="AP158" s="83">
        <v>0</v>
      </c>
      <c r="AQ158" s="83">
        <v>4026000</v>
      </c>
      <c r="AR158" s="82">
        <v>2016</v>
      </c>
      <c r="AS158" s="83">
        <v>216090000</v>
      </c>
      <c r="AT158" s="83">
        <v>0</v>
      </c>
      <c r="AU158" s="83">
        <v>0</v>
      </c>
      <c r="AV158" s="83">
        <v>0</v>
      </c>
      <c r="AW158" s="83">
        <v>212335000</v>
      </c>
      <c r="AX158" s="83">
        <v>0</v>
      </c>
      <c r="AY158" s="83">
        <v>0</v>
      </c>
      <c r="AZ158" s="83">
        <v>0</v>
      </c>
      <c r="BA158" s="83">
        <v>3755000</v>
      </c>
      <c r="BB158" s="84" t="s">
        <v>780</v>
      </c>
    </row>
    <row r="159" spans="1:54" x14ac:dyDescent="0.25">
      <c r="A159" s="62" t="str">
        <f t="shared" si="2"/>
        <v>110408</v>
      </c>
      <c r="B159" s="68">
        <f>INDEX('Bilag 3'!$B$10:$B$637,MATCH('Data - enkelt'!A159,'Bilag 3'!$G$10:$G$637,0))</f>
        <v>11040</v>
      </c>
      <c r="C159" s="68">
        <f>INDEX('Bilag 3'!$D$10:$D$637,MATCH('Data - enkelt'!A159,'Bilag 3'!$G$10:$G$637,0))</f>
        <v>8</v>
      </c>
      <c r="D159" s="63" t="str">
        <f t="array" ref="D159">INDEX('Bilag 3'!$E$10:$E$636,MATCH(F159&amp;"_"&amp;G159,'Bilag 3'!$A$10:$A$636&amp;"_"&amp;'Bilag 3'!$C$10:$C$636,0))&amp;" - "&amp;INDEX('Bilag 3'!$F$10:$F$636,MATCH(F159&amp;"_"&amp;G159,'Bilag 3'!$A$10:$A$636&amp;"_"&amp;'Bilag 3'!$C$10:$C$636,0))</f>
        <v>Sydinvest - Fjernøsten KL</v>
      </c>
      <c r="E159" s="82">
        <v>201612</v>
      </c>
      <c r="F159" s="82">
        <v>11040</v>
      </c>
      <c r="G159" s="82">
        <v>8</v>
      </c>
      <c r="H159" s="83">
        <v>242000</v>
      </c>
      <c r="I159" s="83">
        <v>205000</v>
      </c>
      <c r="J159" s="83">
        <v>48085000</v>
      </c>
      <c r="K159" s="83">
        <v>0</v>
      </c>
      <c r="L159" s="83">
        <v>79321000</v>
      </c>
      <c r="M159" s="83">
        <v>0</v>
      </c>
      <c r="N159" s="83">
        <v>-13000</v>
      </c>
      <c r="O159" s="83">
        <v>329000</v>
      </c>
      <c r="P159" s="83">
        <v>629000</v>
      </c>
      <c r="Q159" s="83">
        <v>31276000</v>
      </c>
      <c r="R159" s="83">
        <v>41266000</v>
      </c>
      <c r="S159" s="83">
        <v>0</v>
      </c>
      <c r="T159" s="83">
        <v>5855000</v>
      </c>
      <c r="U159" s="84" t="s">
        <v>929</v>
      </c>
      <c r="V159" s="83">
        <v>2765312000</v>
      </c>
      <c r="W159" s="83">
        <v>297516000</v>
      </c>
      <c r="X159" s="83">
        <v>297516000</v>
      </c>
      <c r="Y159" s="83">
        <v>0</v>
      </c>
      <c r="Z159" s="83">
        <v>0</v>
      </c>
      <c r="AA159" s="83">
        <v>0</v>
      </c>
      <c r="AB159" s="83">
        <v>0</v>
      </c>
      <c r="AC159" s="83">
        <v>0</v>
      </c>
      <c r="AD159" s="83">
        <v>2463025000</v>
      </c>
      <c r="AE159" s="83">
        <v>0</v>
      </c>
      <c r="AF159" s="83">
        <v>2462965000</v>
      </c>
      <c r="AG159" s="83">
        <v>0</v>
      </c>
      <c r="AH159" s="83">
        <v>60000</v>
      </c>
      <c r="AI159" s="83">
        <v>0</v>
      </c>
      <c r="AJ159" s="83">
        <v>0</v>
      </c>
      <c r="AK159" s="83">
        <v>0</v>
      </c>
      <c r="AL159" s="83">
        <v>0</v>
      </c>
      <c r="AM159" s="83">
        <v>195000</v>
      </c>
      <c r="AN159" s="83">
        <v>195000</v>
      </c>
      <c r="AO159" s="83">
        <v>0</v>
      </c>
      <c r="AP159" s="83">
        <v>0</v>
      </c>
      <c r="AQ159" s="83">
        <v>4576000</v>
      </c>
      <c r="AR159" s="82">
        <v>2016</v>
      </c>
      <c r="AS159" s="83">
        <v>2765312000</v>
      </c>
      <c r="AT159" s="83">
        <v>0</v>
      </c>
      <c r="AU159" s="83">
        <v>0</v>
      </c>
      <c r="AV159" s="83">
        <v>0</v>
      </c>
      <c r="AW159" s="83">
        <v>2698397000</v>
      </c>
      <c r="AX159" s="83">
        <v>0</v>
      </c>
      <c r="AY159" s="83">
        <v>0</v>
      </c>
      <c r="AZ159" s="83">
        <v>0</v>
      </c>
      <c r="BA159" s="83">
        <v>66915000</v>
      </c>
      <c r="BB159" s="84" t="s">
        <v>780</v>
      </c>
    </row>
    <row r="160" spans="1:54" x14ac:dyDescent="0.25">
      <c r="A160" s="62" t="str">
        <f t="shared" si="2"/>
        <v>110409</v>
      </c>
      <c r="B160" s="68">
        <f>INDEX('Bilag 3'!$B$10:$B$637,MATCH('Data - enkelt'!A160,'Bilag 3'!$G$10:$G$637,0))</f>
        <v>11040</v>
      </c>
      <c r="C160" s="68">
        <f>INDEX('Bilag 3'!$D$10:$D$637,MATCH('Data - enkelt'!A160,'Bilag 3'!$G$10:$G$637,0))</f>
        <v>9</v>
      </c>
      <c r="D160" s="63" t="str">
        <f t="array" ref="D160">INDEX('Bilag 3'!$E$10:$E$636,MATCH(F160&amp;"_"&amp;G160,'Bilag 3'!$A$10:$A$636&amp;"_"&amp;'Bilag 3'!$C$10:$C$636,0))&amp;" - "&amp;INDEX('Bilag 3'!$F$10:$F$636,MATCH(F160&amp;"_"&amp;G160,'Bilag 3'!$A$10:$A$636&amp;"_"&amp;'Bilag 3'!$C$10:$C$636,0))</f>
        <v>Sydinvest - Korte Obligationer KL</v>
      </c>
      <c r="E160" s="82">
        <v>201612</v>
      </c>
      <c r="F160" s="82">
        <v>11040</v>
      </c>
      <c r="G160" s="82">
        <v>9</v>
      </c>
      <c r="H160" s="83">
        <v>23670000</v>
      </c>
      <c r="I160" s="83">
        <v>140000</v>
      </c>
      <c r="J160" s="83">
        <v>0</v>
      </c>
      <c r="K160" s="83">
        <v>11137000</v>
      </c>
      <c r="L160" s="83">
        <v>0</v>
      </c>
      <c r="M160" s="83">
        <v>0</v>
      </c>
      <c r="N160" s="83">
        <v>0</v>
      </c>
      <c r="O160" s="83">
        <v>0</v>
      </c>
      <c r="P160" s="83">
        <v>0</v>
      </c>
      <c r="Q160" s="83">
        <v>13000</v>
      </c>
      <c r="R160" s="83">
        <v>4904000</v>
      </c>
      <c r="S160" s="83">
        <v>0</v>
      </c>
      <c r="T160" s="83">
        <v>0</v>
      </c>
      <c r="U160" s="84" t="s">
        <v>930</v>
      </c>
      <c r="V160" s="83">
        <v>1968104000</v>
      </c>
      <c r="W160" s="83">
        <v>32130000</v>
      </c>
      <c r="X160" s="83">
        <v>31892000</v>
      </c>
      <c r="Y160" s="83">
        <v>238000</v>
      </c>
      <c r="Z160" s="83">
        <v>1896904000</v>
      </c>
      <c r="AA160" s="83">
        <v>1826214000</v>
      </c>
      <c r="AB160" s="83">
        <v>70690000</v>
      </c>
      <c r="AC160" s="83">
        <v>0</v>
      </c>
      <c r="AD160" s="83">
        <v>0</v>
      </c>
      <c r="AE160" s="83">
        <v>0</v>
      </c>
      <c r="AF160" s="83">
        <v>0</v>
      </c>
      <c r="AG160" s="83">
        <v>0</v>
      </c>
      <c r="AH160" s="83">
        <v>0</v>
      </c>
      <c r="AI160" s="83">
        <v>0</v>
      </c>
      <c r="AJ160" s="83">
        <v>0</v>
      </c>
      <c r="AK160" s="83">
        <v>0</v>
      </c>
      <c r="AL160" s="83">
        <v>0</v>
      </c>
      <c r="AM160" s="83">
        <v>0</v>
      </c>
      <c r="AN160" s="83">
        <v>0</v>
      </c>
      <c r="AO160" s="83">
        <v>0</v>
      </c>
      <c r="AP160" s="83">
        <v>0</v>
      </c>
      <c r="AQ160" s="83">
        <v>39070000</v>
      </c>
      <c r="AR160" s="82">
        <v>2016</v>
      </c>
      <c r="AS160" s="83">
        <v>1968104000</v>
      </c>
      <c r="AT160" s="83">
        <v>0</v>
      </c>
      <c r="AU160" s="83">
        <v>0</v>
      </c>
      <c r="AV160" s="83">
        <v>0</v>
      </c>
      <c r="AW160" s="83">
        <v>1947181000</v>
      </c>
      <c r="AX160" s="83">
        <v>0</v>
      </c>
      <c r="AY160" s="83">
        <v>0</v>
      </c>
      <c r="AZ160" s="83">
        <v>0</v>
      </c>
      <c r="BA160" s="83">
        <v>20923000</v>
      </c>
      <c r="BB160" s="84" t="s">
        <v>780</v>
      </c>
    </row>
    <row r="161" spans="1:54" x14ac:dyDescent="0.25">
      <c r="A161" s="62" t="str">
        <f t="shared" si="2"/>
        <v>1104013</v>
      </c>
      <c r="B161" s="68">
        <f>INDEX('Bilag 3'!$B$10:$B$637,MATCH('Data - enkelt'!A161,'Bilag 3'!$G$10:$G$637,0))</f>
        <v>11040</v>
      </c>
      <c r="C161" s="68">
        <f>INDEX('Bilag 3'!$D$10:$D$637,MATCH('Data - enkelt'!A161,'Bilag 3'!$G$10:$G$637,0))</f>
        <v>13</v>
      </c>
      <c r="D161" s="63" t="str">
        <f t="array" ref="D161">INDEX('Bilag 3'!$E$10:$E$636,MATCH(F161&amp;"_"&amp;G161,'Bilag 3'!$A$10:$A$636&amp;"_"&amp;'Bilag 3'!$C$10:$C$636,0))&amp;" - "&amp;INDEX('Bilag 3'!$F$10:$F$636,MATCH(F161&amp;"_"&amp;G161,'Bilag 3'!$A$10:$A$636&amp;"_"&amp;'Bilag 3'!$C$10:$C$636,0))</f>
        <v>Sydinvest - HøjrenteLande KL</v>
      </c>
      <c r="E161" s="82">
        <v>201612</v>
      </c>
      <c r="F161" s="82">
        <v>11040</v>
      </c>
      <c r="G161" s="82">
        <v>13</v>
      </c>
      <c r="H161" s="83">
        <v>292479000</v>
      </c>
      <c r="I161" s="83">
        <v>491000</v>
      </c>
      <c r="J161" s="83">
        <v>0</v>
      </c>
      <c r="K161" s="83">
        <v>365831000</v>
      </c>
      <c r="L161" s="83">
        <v>0</v>
      </c>
      <c r="M161" s="83">
        <v>0</v>
      </c>
      <c r="N161" s="83">
        <v>-209308000</v>
      </c>
      <c r="O161" s="83">
        <v>10076000</v>
      </c>
      <c r="P161" s="83">
        <v>-322000</v>
      </c>
      <c r="Q161" s="83">
        <v>229000</v>
      </c>
      <c r="R161" s="83">
        <v>61298000</v>
      </c>
      <c r="S161" s="83">
        <v>0</v>
      </c>
      <c r="T161" s="83">
        <v>0</v>
      </c>
      <c r="U161" s="84" t="s">
        <v>931</v>
      </c>
      <c r="V161" s="83">
        <v>4563766000</v>
      </c>
      <c r="W161" s="83">
        <v>108442000</v>
      </c>
      <c r="X161" s="83">
        <v>44362000</v>
      </c>
      <c r="Y161" s="83">
        <v>64080000</v>
      </c>
      <c r="Z161" s="83">
        <v>4389676000</v>
      </c>
      <c r="AA161" s="83">
        <v>0</v>
      </c>
      <c r="AB161" s="83">
        <v>4295593000</v>
      </c>
      <c r="AC161" s="83">
        <v>94082000</v>
      </c>
      <c r="AD161" s="83">
        <v>0</v>
      </c>
      <c r="AE161" s="83">
        <v>0</v>
      </c>
      <c r="AF161" s="83">
        <v>0</v>
      </c>
      <c r="AG161" s="83">
        <v>0</v>
      </c>
      <c r="AH161" s="83">
        <v>0</v>
      </c>
      <c r="AI161" s="83">
        <v>0</v>
      </c>
      <c r="AJ161" s="83">
        <v>0</v>
      </c>
      <c r="AK161" s="83">
        <v>0</v>
      </c>
      <c r="AL161" s="83">
        <v>0</v>
      </c>
      <c r="AM161" s="83">
        <v>4077000</v>
      </c>
      <c r="AN161" s="83">
        <v>0</v>
      </c>
      <c r="AO161" s="83">
        <v>4077000</v>
      </c>
      <c r="AP161" s="83">
        <v>0</v>
      </c>
      <c r="AQ161" s="83">
        <v>61571000</v>
      </c>
      <c r="AR161" s="82">
        <v>2016</v>
      </c>
      <c r="AS161" s="83">
        <v>4563766000</v>
      </c>
      <c r="AT161" s="83">
        <v>0</v>
      </c>
      <c r="AU161" s="83">
        <v>0</v>
      </c>
      <c r="AV161" s="83">
        <v>0</v>
      </c>
      <c r="AW161" s="83">
        <v>4502024000</v>
      </c>
      <c r="AX161" s="83">
        <v>43328000</v>
      </c>
      <c r="AY161" s="83">
        <v>0</v>
      </c>
      <c r="AZ161" s="83">
        <v>43328000</v>
      </c>
      <c r="BA161" s="83">
        <v>18413000</v>
      </c>
      <c r="BB161" s="84" t="s">
        <v>780</v>
      </c>
    </row>
    <row r="162" spans="1:54" x14ac:dyDescent="0.25">
      <c r="A162" s="62" t="str">
        <f t="shared" si="2"/>
        <v>1104014</v>
      </c>
      <c r="B162" s="68">
        <f>INDEX('Bilag 3'!$B$10:$B$637,MATCH('Data - enkelt'!A162,'Bilag 3'!$G$10:$G$637,0))</f>
        <v>11040</v>
      </c>
      <c r="C162" s="68">
        <f>INDEX('Bilag 3'!$D$10:$D$637,MATCH('Data - enkelt'!A162,'Bilag 3'!$G$10:$G$637,0))</f>
        <v>14</v>
      </c>
      <c r="D162" s="63" t="str">
        <f t="array" ref="D162">INDEX('Bilag 3'!$E$10:$E$636,MATCH(F162&amp;"_"&amp;G162,'Bilag 3'!$A$10:$A$636&amp;"_"&amp;'Bilag 3'!$C$10:$C$636,0))&amp;" - "&amp;INDEX('Bilag 3'!$F$10:$F$636,MATCH(F162&amp;"_"&amp;G162,'Bilag 3'!$A$10:$A$636&amp;"_"&amp;'Bilag 3'!$C$10:$C$636,0))</f>
        <v>Sydinvest - USA Ligevægt &amp; Value KL</v>
      </c>
      <c r="E162" s="82">
        <v>201612</v>
      </c>
      <c r="F162" s="82">
        <v>11040</v>
      </c>
      <c r="G162" s="82">
        <v>14</v>
      </c>
      <c r="H162" s="83">
        <v>19000</v>
      </c>
      <c r="I162" s="83">
        <v>3000</v>
      </c>
      <c r="J162" s="83">
        <v>11295000</v>
      </c>
      <c r="K162" s="83">
        <v>0</v>
      </c>
      <c r="L162" s="83">
        <v>59292000</v>
      </c>
      <c r="M162" s="83">
        <v>0</v>
      </c>
      <c r="N162" s="83">
        <v>0</v>
      </c>
      <c r="O162" s="83">
        <v>-103000</v>
      </c>
      <c r="P162" s="83">
        <v>6000</v>
      </c>
      <c r="Q162" s="83">
        <v>552000</v>
      </c>
      <c r="R162" s="83">
        <v>4946000</v>
      </c>
      <c r="S162" s="83">
        <v>0</v>
      </c>
      <c r="T162" s="83">
        <v>1457000</v>
      </c>
      <c r="U162" s="84" t="s">
        <v>932</v>
      </c>
      <c r="V162" s="83">
        <v>554922000</v>
      </c>
      <c r="W162" s="83">
        <v>16983000</v>
      </c>
      <c r="X162" s="83">
        <v>16983000</v>
      </c>
      <c r="Y162" s="83">
        <v>0</v>
      </c>
      <c r="Z162" s="83">
        <v>0</v>
      </c>
      <c r="AA162" s="83">
        <v>0</v>
      </c>
      <c r="AB162" s="83">
        <v>0</v>
      </c>
      <c r="AC162" s="83">
        <v>0</v>
      </c>
      <c r="AD162" s="83">
        <v>535440000</v>
      </c>
      <c r="AE162" s="83">
        <v>0</v>
      </c>
      <c r="AF162" s="83">
        <v>535440000</v>
      </c>
      <c r="AG162" s="83">
        <v>0</v>
      </c>
      <c r="AH162" s="83">
        <v>0</v>
      </c>
      <c r="AI162" s="83">
        <v>0</v>
      </c>
      <c r="AJ162" s="83">
        <v>0</v>
      </c>
      <c r="AK162" s="83">
        <v>0</v>
      </c>
      <c r="AL162" s="83">
        <v>0</v>
      </c>
      <c r="AM162" s="83">
        <v>0</v>
      </c>
      <c r="AN162" s="83">
        <v>0</v>
      </c>
      <c r="AO162" s="83">
        <v>0</v>
      </c>
      <c r="AP162" s="83">
        <v>0</v>
      </c>
      <c r="AQ162" s="83">
        <v>2498000</v>
      </c>
      <c r="AR162" s="82">
        <v>2016</v>
      </c>
      <c r="AS162" s="83">
        <v>554922000</v>
      </c>
      <c r="AT162" s="83">
        <v>0</v>
      </c>
      <c r="AU162" s="83">
        <v>0</v>
      </c>
      <c r="AV162" s="83">
        <v>0</v>
      </c>
      <c r="AW162" s="83">
        <v>553551000</v>
      </c>
      <c r="AX162" s="83">
        <v>0</v>
      </c>
      <c r="AY162" s="83">
        <v>0</v>
      </c>
      <c r="AZ162" s="83">
        <v>0</v>
      </c>
      <c r="BA162" s="83">
        <v>1371000</v>
      </c>
      <c r="BB162" s="84" t="s">
        <v>780</v>
      </c>
    </row>
    <row r="163" spans="1:54" x14ac:dyDescent="0.25">
      <c r="A163" s="62" t="str">
        <f t="shared" si="2"/>
        <v>1104015</v>
      </c>
      <c r="B163" s="68">
        <f>INDEX('Bilag 3'!$B$10:$B$637,MATCH('Data - enkelt'!A163,'Bilag 3'!$G$10:$G$637,0))</f>
        <v>11040</v>
      </c>
      <c r="C163" s="68">
        <f>INDEX('Bilag 3'!$D$10:$D$637,MATCH('Data - enkelt'!A163,'Bilag 3'!$G$10:$G$637,0))</f>
        <v>15</v>
      </c>
      <c r="D163" s="63" t="str">
        <f t="array" ref="D163">INDEX('Bilag 3'!$E$10:$E$636,MATCH(F163&amp;"_"&amp;G163,'Bilag 3'!$A$10:$A$636&amp;"_"&amp;'Bilag 3'!$C$10:$C$636,0))&amp;" - "&amp;INDEX('Bilag 3'!$F$10:$F$636,MATCH(F163&amp;"_"&amp;G163,'Bilag 3'!$A$10:$A$636&amp;"_"&amp;'Bilag 3'!$C$10:$C$636,0))</f>
        <v>Sydinvest - Virksomhedsobligationer HY KL</v>
      </c>
      <c r="E163" s="82">
        <v>201612</v>
      </c>
      <c r="F163" s="82">
        <v>11040</v>
      </c>
      <c r="G163" s="82">
        <v>15</v>
      </c>
      <c r="H163" s="83">
        <v>126495000</v>
      </c>
      <c r="I163" s="83">
        <v>33000</v>
      </c>
      <c r="J163" s="83">
        <v>0</v>
      </c>
      <c r="K163" s="83">
        <v>42993000</v>
      </c>
      <c r="L163" s="83">
        <v>0</v>
      </c>
      <c r="M163" s="83">
        <v>0</v>
      </c>
      <c r="N163" s="83">
        <v>0</v>
      </c>
      <c r="O163" s="83">
        <v>-440000</v>
      </c>
      <c r="P163" s="83">
        <v>0</v>
      </c>
      <c r="Q163" s="83">
        <v>510000</v>
      </c>
      <c r="R163" s="83">
        <v>22884000</v>
      </c>
      <c r="S163" s="83">
        <v>0</v>
      </c>
      <c r="T163" s="83">
        <v>0</v>
      </c>
      <c r="U163" s="84" t="s">
        <v>933</v>
      </c>
      <c r="V163" s="83">
        <v>1797176000</v>
      </c>
      <c r="W163" s="83">
        <v>26011000</v>
      </c>
      <c r="X163" s="83">
        <v>26011000</v>
      </c>
      <c r="Y163" s="83">
        <v>0</v>
      </c>
      <c r="Z163" s="83">
        <v>1770420000</v>
      </c>
      <c r="AA163" s="83">
        <v>10280000</v>
      </c>
      <c r="AB163" s="83">
        <v>1734091000</v>
      </c>
      <c r="AC163" s="83">
        <v>26048000</v>
      </c>
      <c r="AD163" s="83">
        <v>0</v>
      </c>
      <c r="AE163" s="83">
        <v>0</v>
      </c>
      <c r="AF163" s="83">
        <v>0</v>
      </c>
      <c r="AG163" s="83">
        <v>0</v>
      </c>
      <c r="AH163" s="83">
        <v>0</v>
      </c>
      <c r="AI163" s="83">
        <v>0</v>
      </c>
      <c r="AJ163" s="83">
        <v>0</v>
      </c>
      <c r="AK163" s="83">
        <v>0</v>
      </c>
      <c r="AL163" s="83">
        <v>0</v>
      </c>
      <c r="AM163" s="83">
        <v>0</v>
      </c>
      <c r="AN163" s="83">
        <v>0</v>
      </c>
      <c r="AO163" s="83">
        <v>0</v>
      </c>
      <c r="AP163" s="83">
        <v>0</v>
      </c>
      <c r="AQ163" s="83">
        <v>745000</v>
      </c>
      <c r="AR163" s="82">
        <v>2016</v>
      </c>
      <c r="AS163" s="83">
        <v>1797176000</v>
      </c>
      <c r="AT163" s="83">
        <v>0</v>
      </c>
      <c r="AU163" s="83">
        <v>0</v>
      </c>
      <c r="AV163" s="83">
        <v>0</v>
      </c>
      <c r="AW163" s="83">
        <v>1791744000</v>
      </c>
      <c r="AX163" s="83">
        <v>0</v>
      </c>
      <c r="AY163" s="83">
        <v>0</v>
      </c>
      <c r="AZ163" s="83">
        <v>0</v>
      </c>
      <c r="BA163" s="83">
        <v>5432000</v>
      </c>
      <c r="BB163" s="84" t="s">
        <v>780</v>
      </c>
    </row>
    <row r="164" spans="1:54" x14ac:dyDescent="0.25">
      <c r="A164" s="62" t="str">
        <f t="shared" si="2"/>
        <v>1104017</v>
      </c>
      <c r="B164" s="68">
        <f>INDEX('Bilag 3'!$B$10:$B$637,MATCH('Data - enkelt'!A164,'Bilag 3'!$G$10:$G$637,0))</f>
        <v>11040</v>
      </c>
      <c r="C164" s="68">
        <f>INDEX('Bilag 3'!$D$10:$D$637,MATCH('Data - enkelt'!A164,'Bilag 3'!$G$10:$G$637,0))</f>
        <v>17</v>
      </c>
      <c r="D164" s="63" t="str">
        <f t="array" ref="D164">INDEX('Bilag 3'!$E$10:$E$636,MATCH(F164&amp;"_"&amp;G164,'Bilag 3'!$A$10:$A$636&amp;"_"&amp;'Bilag 3'!$C$10:$C$636,0))&amp;" - "&amp;INDEX('Bilag 3'!$F$10:$F$636,MATCH(F164&amp;"_"&amp;G164,'Bilag 3'!$A$10:$A$636&amp;"_"&amp;'Bilag 3'!$C$10:$C$636,0))</f>
        <v>Sydinvest - HøjrenteLande Mix KL</v>
      </c>
      <c r="E164" s="82">
        <v>201612</v>
      </c>
      <c r="F164" s="82">
        <v>11040</v>
      </c>
      <c r="G164" s="82">
        <v>17</v>
      </c>
      <c r="H164" s="83">
        <v>104710000</v>
      </c>
      <c r="I164" s="83">
        <v>55000</v>
      </c>
      <c r="J164" s="83">
        <v>0</v>
      </c>
      <c r="K164" s="83">
        <v>104415000</v>
      </c>
      <c r="L164" s="83">
        <v>0</v>
      </c>
      <c r="M164" s="83">
        <v>0</v>
      </c>
      <c r="N164" s="83">
        <v>-27302000</v>
      </c>
      <c r="O164" s="83">
        <v>-22000</v>
      </c>
      <c r="P164" s="83">
        <v>-2000</v>
      </c>
      <c r="Q164" s="83">
        <v>2206000</v>
      </c>
      <c r="R164" s="83">
        <v>21424000</v>
      </c>
      <c r="S164" s="83">
        <v>0</v>
      </c>
      <c r="T164" s="83">
        <v>842000</v>
      </c>
      <c r="U164" s="84" t="s">
        <v>934</v>
      </c>
      <c r="V164" s="83">
        <v>1474379000</v>
      </c>
      <c r="W164" s="83">
        <v>33890000</v>
      </c>
      <c r="X164" s="83">
        <v>19450000</v>
      </c>
      <c r="Y164" s="83">
        <v>14440000</v>
      </c>
      <c r="Z164" s="83">
        <v>1438876000</v>
      </c>
      <c r="AA164" s="83">
        <v>0</v>
      </c>
      <c r="AB164" s="83">
        <v>1334211000</v>
      </c>
      <c r="AC164" s="83">
        <v>104665000</v>
      </c>
      <c r="AD164" s="83">
        <v>0</v>
      </c>
      <c r="AE164" s="83">
        <v>0</v>
      </c>
      <c r="AF164" s="83">
        <v>0</v>
      </c>
      <c r="AG164" s="83">
        <v>0</v>
      </c>
      <c r="AH164" s="83">
        <v>0</v>
      </c>
      <c r="AI164" s="83">
        <v>0</v>
      </c>
      <c r="AJ164" s="83">
        <v>0</v>
      </c>
      <c r="AK164" s="83">
        <v>0</v>
      </c>
      <c r="AL164" s="83">
        <v>0</v>
      </c>
      <c r="AM164" s="83">
        <v>941000</v>
      </c>
      <c r="AN164" s="83">
        <v>0</v>
      </c>
      <c r="AO164" s="83">
        <v>941000</v>
      </c>
      <c r="AP164" s="83">
        <v>0</v>
      </c>
      <c r="AQ164" s="83">
        <v>673000</v>
      </c>
      <c r="AR164" s="82">
        <v>2016</v>
      </c>
      <c r="AS164" s="83">
        <v>1474379000</v>
      </c>
      <c r="AT164" s="83">
        <v>0</v>
      </c>
      <c r="AU164" s="83">
        <v>0</v>
      </c>
      <c r="AV164" s="83">
        <v>0</v>
      </c>
      <c r="AW164" s="83">
        <v>1458092000</v>
      </c>
      <c r="AX164" s="83">
        <v>7177000</v>
      </c>
      <c r="AY164" s="83">
        <v>0</v>
      </c>
      <c r="AZ164" s="83">
        <v>7177000</v>
      </c>
      <c r="BA164" s="83">
        <v>9110000</v>
      </c>
      <c r="BB164" s="84" t="s">
        <v>780</v>
      </c>
    </row>
    <row r="165" spans="1:54" x14ac:dyDescent="0.25">
      <c r="A165" s="62" t="str">
        <f t="shared" si="2"/>
        <v>1104019</v>
      </c>
      <c r="B165" s="68">
        <f>INDEX('Bilag 3'!$B$10:$B$637,MATCH('Data - enkelt'!A165,'Bilag 3'!$G$10:$G$637,0))</f>
        <v>11040</v>
      </c>
      <c r="C165" s="68">
        <f>INDEX('Bilag 3'!$D$10:$D$637,MATCH('Data - enkelt'!A165,'Bilag 3'!$G$10:$G$637,0))</f>
        <v>19</v>
      </c>
      <c r="D165" s="63" t="str">
        <f t="array" ref="D165">INDEX('Bilag 3'!$E$10:$E$636,MATCH(F165&amp;"_"&amp;G165,'Bilag 3'!$A$10:$A$636&amp;"_"&amp;'Bilag 3'!$C$10:$C$636,0))&amp;" - "&amp;INDEX('Bilag 3'!$F$10:$F$636,MATCH(F165&amp;"_"&amp;G165,'Bilag 3'!$A$10:$A$636&amp;"_"&amp;'Bilag 3'!$C$10:$C$636,0))</f>
        <v>Sydinvest - BRIK KL</v>
      </c>
      <c r="E165" s="82">
        <v>201612</v>
      </c>
      <c r="F165" s="82">
        <v>11040</v>
      </c>
      <c r="G165" s="82">
        <v>19</v>
      </c>
      <c r="H165" s="83">
        <v>2000</v>
      </c>
      <c r="I165" s="83">
        <v>13000</v>
      </c>
      <c r="J165" s="83">
        <v>19166000</v>
      </c>
      <c r="K165" s="83">
        <v>0</v>
      </c>
      <c r="L165" s="83">
        <v>118655000</v>
      </c>
      <c r="M165" s="83">
        <v>0</v>
      </c>
      <c r="N165" s="83">
        <v>0</v>
      </c>
      <c r="O165" s="83">
        <v>163000</v>
      </c>
      <c r="P165" s="83">
        <v>27000</v>
      </c>
      <c r="Q165" s="83">
        <v>3864000</v>
      </c>
      <c r="R165" s="83">
        <v>8928000</v>
      </c>
      <c r="S165" s="83">
        <v>0</v>
      </c>
      <c r="T165" s="83">
        <v>1415000</v>
      </c>
      <c r="U165" s="84" t="s">
        <v>935</v>
      </c>
      <c r="V165" s="83">
        <v>569635000</v>
      </c>
      <c r="W165" s="83">
        <v>10779000</v>
      </c>
      <c r="X165" s="83">
        <v>10779000</v>
      </c>
      <c r="Y165" s="83">
        <v>0</v>
      </c>
      <c r="Z165" s="83">
        <v>0</v>
      </c>
      <c r="AA165" s="83">
        <v>0</v>
      </c>
      <c r="AB165" s="83">
        <v>0</v>
      </c>
      <c r="AC165" s="83">
        <v>0</v>
      </c>
      <c r="AD165" s="83">
        <v>556018000</v>
      </c>
      <c r="AE165" s="83">
        <v>0</v>
      </c>
      <c r="AF165" s="83">
        <v>556018000</v>
      </c>
      <c r="AG165" s="83">
        <v>0</v>
      </c>
      <c r="AH165" s="83">
        <v>0</v>
      </c>
      <c r="AI165" s="83">
        <v>0</v>
      </c>
      <c r="AJ165" s="83">
        <v>0</v>
      </c>
      <c r="AK165" s="83">
        <v>0</v>
      </c>
      <c r="AL165" s="83">
        <v>0</v>
      </c>
      <c r="AM165" s="83">
        <v>0</v>
      </c>
      <c r="AN165" s="83">
        <v>0</v>
      </c>
      <c r="AO165" s="83">
        <v>0</v>
      </c>
      <c r="AP165" s="83">
        <v>0</v>
      </c>
      <c r="AQ165" s="83">
        <v>2838000</v>
      </c>
      <c r="AR165" s="82">
        <v>2016</v>
      </c>
      <c r="AS165" s="83">
        <v>569635000</v>
      </c>
      <c r="AT165" s="83">
        <v>0</v>
      </c>
      <c r="AU165" s="83">
        <v>0</v>
      </c>
      <c r="AV165" s="83">
        <v>0</v>
      </c>
      <c r="AW165" s="83">
        <v>561635000</v>
      </c>
      <c r="AX165" s="83">
        <v>0</v>
      </c>
      <c r="AY165" s="83">
        <v>0</v>
      </c>
      <c r="AZ165" s="83">
        <v>0</v>
      </c>
      <c r="BA165" s="83">
        <v>8000000</v>
      </c>
      <c r="BB165" s="84" t="s">
        <v>780</v>
      </c>
    </row>
    <row r="166" spans="1:54" x14ac:dyDescent="0.25">
      <c r="A166" s="62" t="str">
        <f t="shared" si="2"/>
        <v>1104020</v>
      </c>
      <c r="B166" s="68">
        <f>INDEX('Bilag 3'!$B$10:$B$637,MATCH('Data - enkelt'!A166,'Bilag 3'!$G$10:$G$637,0))</f>
        <v>11040</v>
      </c>
      <c r="C166" s="68">
        <f>INDEX('Bilag 3'!$D$10:$D$637,MATCH('Data - enkelt'!A166,'Bilag 3'!$G$10:$G$637,0))</f>
        <v>20</v>
      </c>
      <c r="D166" s="63" t="str">
        <f t="array" ref="D166">INDEX('Bilag 3'!$E$10:$E$636,MATCH(F166&amp;"_"&amp;G166,'Bilag 3'!$A$10:$A$636&amp;"_"&amp;'Bilag 3'!$C$10:$C$636,0))&amp;" - "&amp;INDEX('Bilag 3'!$F$10:$F$636,MATCH(F166&amp;"_"&amp;G166,'Bilag 3'!$A$10:$A$636&amp;"_"&amp;'Bilag 3'!$C$10:$C$636,0))</f>
        <v>Sydinvest - Fonde KL</v>
      </c>
      <c r="E166" s="82">
        <v>201612</v>
      </c>
      <c r="F166" s="82">
        <v>11040</v>
      </c>
      <c r="G166" s="82">
        <v>20</v>
      </c>
      <c r="H166" s="83">
        <v>17892000</v>
      </c>
      <c r="I166" s="83">
        <v>7000</v>
      </c>
      <c r="J166" s="83">
        <v>0</v>
      </c>
      <c r="K166" s="83">
        <v>-751000</v>
      </c>
      <c r="L166" s="83">
        <v>0</v>
      </c>
      <c r="M166" s="83">
        <v>0</v>
      </c>
      <c r="N166" s="83">
        <v>0</v>
      </c>
      <c r="O166" s="83">
        <v>0</v>
      </c>
      <c r="P166" s="83">
        <v>0</v>
      </c>
      <c r="Q166" s="83">
        <v>4000</v>
      </c>
      <c r="R166" s="83">
        <v>3094000</v>
      </c>
      <c r="S166" s="83">
        <v>0</v>
      </c>
      <c r="T166" s="83">
        <v>0</v>
      </c>
      <c r="U166" s="84" t="s">
        <v>936</v>
      </c>
      <c r="V166" s="83">
        <v>621116000</v>
      </c>
      <c r="W166" s="83">
        <v>17949000</v>
      </c>
      <c r="X166" s="83">
        <v>17949000</v>
      </c>
      <c r="Y166" s="83">
        <v>0</v>
      </c>
      <c r="Z166" s="83">
        <v>564770000</v>
      </c>
      <c r="AA166" s="83">
        <v>564752000</v>
      </c>
      <c r="AB166" s="83">
        <v>18000</v>
      </c>
      <c r="AC166" s="83">
        <v>0</v>
      </c>
      <c r="AD166" s="83">
        <v>0</v>
      </c>
      <c r="AE166" s="83">
        <v>0</v>
      </c>
      <c r="AF166" s="83">
        <v>0</v>
      </c>
      <c r="AG166" s="83">
        <v>0</v>
      </c>
      <c r="AH166" s="83">
        <v>0</v>
      </c>
      <c r="AI166" s="83">
        <v>0</v>
      </c>
      <c r="AJ166" s="83">
        <v>0</v>
      </c>
      <c r="AK166" s="83">
        <v>0</v>
      </c>
      <c r="AL166" s="83">
        <v>0</v>
      </c>
      <c r="AM166" s="83">
        <v>0</v>
      </c>
      <c r="AN166" s="83">
        <v>0</v>
      </c>
      <c r="AO166" s="83">
        <v>0</v>
      </c>
      <c r="AP166" s="83">
        <v>0</v>
      </c>
      <c r="AQ166" s="83">
        <v>38397000</v>
      </c>
      <c r="AR166" s="82">
        <v>2016</v>
      </c>
      <c r="AS166" s="83">
        <v>621116000</v>
      </c>
      <c r="AT166" s="83">
        <v>0</v>
      </c>
      <c r="AU166" s="83">
        <v>0</v>
      </c>
      <c r="AV166" s="83">
        <v>0</v>
      </c>
      <c r="AW166" s="83">
        <v>605302000</v>
      </c>
      <c r="AX166" s="83">
        <v>0</v>
      </c>
      <c r="AY166" s="83">
        <v>0</v>
      </c>
      <c r="AZ166" s="83">
        <v>0</v>
      </c>
      <c r="BA166" s="83">
        <v>15813000</v>
      </c>
      <c r="BB166" s="84" t="s">
        <v>780</v>
      </c>
    </row>
    <row r="167" spans="1:54" x14ac:dyDescent="0.25">
      <c r="A167" s="62" t="str">
        <f t="shared" si="2"/>
        <v>1104021</v>
      </c>
      <c r="B167" s="68">
        <f>INDEX('Bilag 3'!$B$10:$B$637,MATCH('Data - enkelt'!A167,'Bilag 3'!$G$10:$G$637,0))</f>
        <v>11040</v>
      </c>
      <c r="C167" s="68">
        <f>INDEX('Bilag 3'!$D$10:$D$637,MATCH('Data - enkelt'!A167,'Bilag 3'!$G$10:$G$637,0))</f>
        <v>21</v>
      </c>
      <c r="D167" s="63" t="str">
        <f t="array" ref="D167">INDEX('Bilag 3'!$E$10:$E$636,MATCH(F167&amp;"_"&amp;G167,'Bilag 3'!$A$10:$A$636&amp;"_"&amp;'Bilag 3'!$C$10:$C$636,0))&amp;" - "&amp;INDEX('Bilag 3'!$F$10:$F$636,MATCH(F167&amp;"_"&amp;G167,'Bilag 3'!$A$10:$A$636&amp;"_"&amp;'Bilag 3'!$C$10:$C$636,0))</f>
        <v>Sydinvest - HøjrenteLande Valuta KL</v>
      </c>
      <c r="E167" s="82">
        <v>201612</v>
      </c>
      <c r="F167" s="82">
        <v>11040</v>
      </c>
      <c r="G167" s="82">
        <v>21</v>
      </c>
      <c r="H167" s="83">
        <v>88414000</v>
      </c>
      <c r="I167" s="83">
        <v>76000</v>
      </c>
      <c r="J167" s="83">
        <v>0</v>
      </c>
      <c r="K167" s="83">
        <v>55431000</v>
      </c>
      <c r="L167" s="83">
        <v>0</v>
      </c>
      <c r="M167" s="83">
        <v>0</v>
      </c>
      <c r="N167" s="83">
        <v>1395000</v>
      </c>
      <c r="O167" s="83">
        <v>-3914000</v>
      </c>
      <c r="P167" s="83">
        <v>0</v>
      </c>
      <c r="Q167" s="83">
        <v>75000</v>
      </c>
      <c r="R167" s="83">
        <v>17266000</v>
      </c>
      <c r="S167" s="83">
        <v>0</v>
      </c>
      <c r="T167" s="83">
        <v>264000</v>
      </c>
      <c r="U167" s="84" t="s">
        <v>937</v>
      </c>
      <c r="V167" s="83">
        <v>1128090000</v>
      </c>
      <c r="W167" s="83">
        <v>49729000</v>
      </c>
      <c r="X167" s="83">
        <v>49729000</v>
      </c>
      <c r="Y167" s="83">
        <v>0</v>
      </c>
      <c r="Z167" s="83">
        <v>1078245000</v>
      </c>
      <c r="AA167" s="83">
        <v>0</v>
      </c>
      <c r="AB167" s="83">
        <v>977436000</v>
      </c>
      <c r="AC167" s="83">
        <v>100808000</v>
      </c>
      <c r="AD167" s="83">
        <v>0</v>
      </c>
      <c r="AE167" s="83">
        <v>0</v>
      </c>
      <c r="AF167" s="83">
        <v>0</v>
      </c>
      <c r="AG167" s="83">
        <v>0</v>
      </c>
      <c r="AH167" s="83">
        <v>0</v>
      </c>
      <c r="AI167" s="83">
        <v>0</v>
      </c>
      <c r="AJ167" s="83">
        <v>0</v>
      </c>
      <c r="AK167" s="83">
        <v>0</v>
      </c>
      <c r="AL167" s="83">
        <v>0</v>
      </c>
      <c r="AM167" s="83">
        <v>116000</v>
      </c>
      <c r="AN167" s="83">
        <v>0</v>
      </c>
      <c r="AO167" s="83">
        <v>116000</v>
      </c>
      <c r="AP167" s="83">
        <v>0</v>
      </c>
      <c r="AQ167" s="83">
        <v>0</v>
      </c>
      <c r="AR167" s="82">
        <v>2016</v>
      </c>
      <c r="AS167" s="83">
        <v>1128090000</v>
      </c>
      <c r="AT167" s="83">
        <v>0</v>
      </c>
      <c r="AU167" s="83">
        <v>0</v>
      </c>
      <c r="AV167" s="83">
        <v>0</v>
      </c>
      <c r="AW167" s="83">
        <v>1124531000</v>
      </c>
      <c r="AX167" s="83">
        <v>63000</v>
      </c>
      <c r="AY167" s="83">
        <v>0</v>
      </c>
      <c r="AZ167" s="83">
        <v>63000</v>
      </c>
      <c r="BA167" s="83">
        <v>3497000</v>
      </c>
      <c r="BB167" s="84" t="s">
        <v>780</v>
      </c>
    </row>
    <row r="168" spans="1:54" x14ac:dyDescent="0.25">
      <c r="A168" s="62" t="str">
        <f t="shared" si="2"/>
        <v>1104022</v>
      </c>
      <c r="B168" s="68">
        <f>INDEX('Bilag 3'!$B$10:$B$637,MATCH('Data - enkelt'!A168,'Bilag 3'!$G$10:$G$637,0))</f>
        <v>11040</v>
      </c>
      <c r="C168" s="68">
        <f>INDEX('Bilag 3'!$D$10:$D$637,MATCH('Data - enkelt'!A168,'Bilag 3'!$G$10:$G$637,0))</f>
        <v>22</v>
      </c>
      <c r="D168" s="63" t="str">
        <f t="array" ref="D168">INDEX('Bilag 3'!$E$10:$E$636,MATCH(F168&amp;"_"&amp;G168,'Bilag 3'!$A$10:$A$636&amp;"_"&amp;'Bilag 3'!$C$10:$C$636,0))&amp;" - "&amp;INDEX('Bilag 3'!$F$10:$F$636,MATCH(F168&amp;"_"&amp;G168,'Bilag 3'!$A$10:$A$636&amp;"_"&amp;'Bilag 3'!$C$10:$C$636,0))</f>
        <v>Sydinvest - HøjrenteLande Akkumulerende KL</v>
      </c>
      <c r="E168" s="82">
        <v>201612</v>
      </c>
      <c r="F168" s="82">
        <v>11040</v>
      </c>
      <c r="G168" s="82">
        <v>22</v>
      </c>
      <c r="H168" s="83">
        <v>97069000</v>
      </c>
      <c r="I168" s="83">
        <v>255000</v>
      </c>
      <c r="J168" s="83">
        <v>0</v>
      </c>
      <c r="K168" s="83">
        <v>122450000</v>
      </c>
      <c r="L168" s="83">
        <v>0</v>
      </c>
      <c r="M168" s="83">
        <v>0</v>
      </c>
      <c r="N168" s="83">
        <v>-78057000</v>
      </c>
      <c r="O168" s="83">
        <v>2415000</v>
      </c>
      <c r="P168" s="83">
        <v>-25000</v>
      </c>
      <c r="Q168" s="83">
        <v>150000</v>
      </c>
      <c r="R168" s="83">
        <v>15317000</v>
      </c>
      <c r="S168" s="83">
        <v>0</v>
      </c>
      <c r="T168" s="83">
        <v>0</v>
      </c>
      <c r="U168" s="84" t="s">
        <v>938</v>
      </c>
      <c r="V168" s="83">
        <v>1708321000</v>
      </c>
      <c r="W168" s="83">
        <v>63369000</v>
      </c>
      <c r="X168" s="83">
        <v>31649000</v>
      </c>
      <c r="Y168" s="83">
        <v>31720000</v>
      </c>
      <c r="Z168" s="83">
        <v>1641888000</v>
      </c>
      <c r="AA168" s="83">
        <v>0</v>
      </c>
      <c r="AB168" s="83">
        <v>1608242000</v>
      </c>
      <c r="AC168" s="83">
        <v>33646000</v>
      </c>
      <c r="AD168" s="83">
        <v>0</v>
      </c>
      <c r="AE168" s="83">
        <v>0</v>
      </c>
      <c r="AF168" s="83">
        <v>0</v>
      </c>
      <c r="AG168" s="83">
        <v>0</v>
      </c>
      <c r="AH168" s="83">
        <v>0</v>
      </c>
      <c r="AI168" s="83">
        <v>0</v>
      </c>
      <c r="AJ168" s="83">
        <v>0</v>
      </c>
      <c r="AK168" s="83">
        <v>0</v>
      </c>
      <c r="AL168" s="83">
        <v>0</v>
      </c>
      <c r="AM168" s="83">
        <v>0</v>
      </c>
      <c r="AN168" s="83">
        <v>0</v>
      </c>
      <c r="AO168" s="83">
        <v>0</v>
      </c>
      <c r="AP168" s="83">
        <v>0</v>
      </c>
      <c r="AQ168" s="83">
        <v>3064000</v>
      </c>
      <c r="AR168" s="82">
        <v>2016</v>
      </c>
      <c r="AS168" s="83">
        <v>1708321000</v>
      </c>
      <c r="AT168" s="83">
        <v>0</v>
      </c>
      <c r="AU168" s="83">
        <v>0</v>
      </c>
      <c r="AV168" s="83">
        <v>0</v>
      </c>
      <c r="AW168" s="83">
        <v>1704700000</v>
      </c>
      <c r="AX168" s="83">
        <v>0</v>
      </c>
      <c r="AY168" s="83">
        <v>0</v>
      </c>
      <c r="AZ168" s="83">
        <v>0</v>
      </c>
      <c r="BA168" s="83">
        <v>3621000</v>
      </c>
      <c r="BB168" s="84" t="s">
        <v>780</v>
      </c>
    </row>
    <row r="169" spans="1:54" x14ac:dyDescent="0.25">
      <c r="A169" s="62" t="str">
        <f t="shared" si="2"/>
        <v>1104023</v>
      </c>
      <c r="B169" s="68">
        <f>INDEX('Bilag 3'!$B$10:$B$637,MATCH('Data - enkelt'!A169,'Bilag 3'!$G$10:$G$637,0))</f>
        <v>11040</v>
      </c>
      <c r="C169" s="68">
        <f>INDEX('Bilag 3'!$D$10:$D$637,MATCH('Data - enkelt'!A169,'Bilag 3'!$G$10:$G$637,0))</f>
        <v>23</v>
      </c>
      <c r="D169" s="63" t="str">
        <f t="array" ref="D169">INDEX('Bilag 3'!$E$10:$E$636,MATCH(F169&amp;"_"&amp;G169,'Bilag 3'!$A$10:$A$636&amp;"_"&amp;'Bilag 3'!$C$10:$C$636,0))&amp;" - "&amp;INDEX('Bilag 3'!$F$10:$F$636,MATCH(F169&amp;"_"&amp;G169,'Bilag 3'!$A$10:$A$636&amp;"_"&amp;'Bilag 3'!$C$10:$C$636,0))</f>
        <v>Sydinvest - BRIK Akkumulerende KL</v>
      </c>
      <c r="E169" s="82">
        <v>201612</v>
      </c>
      <c r="F169" s="82">
        <v>11040</v>
      </c>
      <c r="G169" s="82">
        <v>23</v>
      </c>
      <c r="H169" s="83">
        <v>2000</v>
      </c>
      <c r="I169" s="83">
        <v>11000</v>
      </c>
      <c r="J169" s="83">
        <v>9548000</v>
      </c>
      <c r="K169" s="83">
        <v>0</v>
      </c>
      <c r="L169" s="83">
        <v>61720000</v>
      </c>
      <c r="M169" s="83">
        <v>0</v>
      </c>
      <c r="N169" s="83">
        <v>0</v>
      </c>
      <c r="O169" s="83">
        <v>670000</v>
      </c>
      <c r="P169" s="83">
        <v>7000</v>
      </c>
      <c r="Q169" s="83">
        <v>1952000</v>
      </c>
      <c r="R169" s="83">
        <v>4381000</v>
      </c>
      <c r="S169" s="83">
        <v>0</v>
      </c>
      <c r="T169" s="83">
        <v>701000</v>
      </c>
      <c r="U169" s="84" t="s">
        <v>939</v>
      </c>
      <c r="V169" s="83">
        <v>301149000</v>
      </c>
      <c r="W169" s="83">
        <v>5379000</v>
      </c>
      <c r="X169" s="83">
        <v>5379000</v>
      </c>
      <c r="Y169" s="83">
        <v>0</v>
      </c>
      <c r="Z169" s="83">
        <v>0</v>
      </c>
      <c r="AA169" s="83">
        <v>0</v>
      </c>
      <c r="AB169" s="83">
        <v>0</v>
      </c>
      <c r="AC169" s="83">
        <v>0</v>
      </c>
      <c r="AD169" s="83">
        <v>293850000</v>
      </c>
      <c r="AE169" s="83">
        <v>0</v>
      </c>
      <c r="AF169" s="83">
        <v>293850000</v>
      </c>
      <c r="AG169" s="83">
        <v>0</v>
      </c>
      <c r="AH169" s="83">
        <v>0</v>
      </c>
      <c r="AI169" s="83">
        <v>0</v>
      </c>
      <c r="AJ169" s="83">
        <v>0</v>
      </c>
      <c r="AK169" s="83">
        <v>0</v>
      </c>
      <c r="AL169" s="83">
        <v>0</v>
      </c>
      <c r="AM169" s="83">
        <v>0</v>
      </c>
      <c r="AN169" s="83">
        <v>0</v>
      </c>
      <c r="AO169" s="83">
        <v>0</v>
      </c>
      <c r="AP169" s="83">
        <v>0</v>
      </c>
      <c r="AQ169" s="83">
        <v>1921000</v>
      </c>
      <c r="AR169" s="82">
        <v>2016</v>
      </c>
      <c r="AS169" s="83">
        <v>301149000</v>
      </c>
      <c r="AT169" s="83">
        <v>0</v>
      </c>
      <c r="AU169" s="83">
        <v>0</v>
      </c>
      <c r="AV169" s="83">
        <v>0</v>
      </c>
      <c r="AW169" s="83">
        <v>297162000</v>
      </c>
      <c r="AX169" s="83">
        <v>0</v>
      </c>
      <c r="AY169" s="83">
        <v>0</v>
      </c>
      <c r="AZ169" s="83">
        <v>0</v>
      </c>
      <c r="BA169" s="83">
        <v>3988000</v>
      </c>
      <c r="BB169" s="84" t="s">
        <v>780</v>
      </c>
    </row>
    <row r="170" spans="1:54" x14ac:dyDescent="0.25">
      <c r="A170" s="62" t="str">
        <f t="shared" si="2"/>
        <v>1104024</v>
      </c>
      <c r="B170" s="68">
        <f>INDEX('Bilag 3'!$B$10:$B$637,MATCH('Data - enkelt'!A170,'Bilag 3'!$G$10:$G$637,0))</f>
        <v>11040</v>
      </c>
      <c r="C170" s="68">
        <f>INDEX('Bilag 3'!$D$10:$D$637,MATCH('Data - enkelt'!A170,'Bilag 3'!$G$10:$G$637,0))</f>
        <v>24</v>
      </c>
      <c r="D170" s="63" t="str">
        <f t="array" ref="D170">INDEX('Bilag 3'!$E$10:$E$636,MATCH(F170&amp;"_"&amp;G170,'Bilag 3'!$A$10:$A$636&amp;"_"&amp;'Bilag 3'!$C$10:$C$636,0))&amp;" - "&amp;INDEX('Bilag 3'!$F$10:$F$636,MATCH(F170&amp;"_"&amp;G170,'Bilag 3'!$A$10:$A$636&amp;"_"&amp;'Bilag 3'!$C$10:$C$636,0))</f>
        <v>Sydinvest - HøjrenteLande Lokal Valuta KL</v>
      </c>
      <c r="E170" s="82">
        <v>201612</v>
      </c>
      <c r="F170" s="82">
        <v>11040</v>
      </c>
      <c r="G170" s="82">
        <v>24</v>
      </c>
      <c r="H170" s="83">
        <v>59567000</v>
      </c>
      <c r="I170" s="83">
        <v>19000</v>
      </c>
      <c r="J170" s="83">
        <v>0</v>
      </c>
      <c r="K170" s="83">
        <v>53410000</v>
      </c>
      <c r="L170" s="83">
        <v>0</v>
      </c>
      <c r="M170" s="83">
        <v>0</v>
      </c>
      <c r="N170" s="83">
        <v>-34000</v>
      </c>
      <c r="O170" s="83">
        <v>-1001000</v>
      </c>
      <c r="P170" s="83">
        <v>0</v>
      </c>
      <c r="Q170" s="83">
        <v>209000</v>
      </c>
      <c r="R170" s="83">
        <v>11294000</v>
      </c>
      <c r="S170" s="83">
        <v>0</v>
      </c>
      <c r="T170" s="83">
        <v>423000</v>
      </c>
      <c r="U170" s="84" t="s">
        <v>940</v>
      </c>
      <c r="V170" s="83">
        <v>732859000</v>
      </c>
      <c r="W170" s="83">
        <v>37891000</v>
      </c>
      <c r="X170" s="83">
        <v>37891000</v>
      </c>
      <c r="Y170" s="83">
        <v>0</v>
      </c>
      <c r="Z170" s="83">
        <v>694910000</v>
      </c>
      <c r="AA170" s="83">
        <v>0</v>
      </c>
      <c r="AB170" s="83">
        <v>629214000</v>
      </c>
      <c r="AC170" s="83">
        <v>65696000</v>
      </c>
      <c r="AD170" s="83">
        <v>0</v>
      </c>
      <c r="AE170" s="83">
        <v>0</v>
      </c>
      <c r="AF170" s="83">
        <v>0</v>
      </c>
      <c r="AG170" s="83">
        <v>0</v>
      </c>
      <c r="AH170" s="83">
        <v>0</v>
      </c>
      <c r="AI170" s="83">
        <v>0</v>
      </c>
      <c r="AJ170" s="83">
        <v>0</v>
      </c>
      <c r="AK170" s="83">
        <v>0</v>
      </c>
      <c r="AL170" s="83">
        <v>0</v>
      </c>
      <c r="AM170" s="83">
        <v>58000</v>
      </c>
      <c r="AN170" s="83">
        <v>0</v>
      </c>
      <c r="AO170" s="83">
        <v>58000</v>
      </c>
      <c r="AP170" s="83">
        <v>0</v>
      </c>
      <c r="AQ170" s="83">
        <v>0</v>
      </c>
      <c r="AR170" s="82">
        <v>2016</v>
      </c>
      <c r="AS170" s="83">
        <v>732859000</v>
      </c>
      <c r="AT170" s="83">
        <v>0</v>
      </c>
      <c r="AU170" s="83">
        <v>0</v>
      </c>
      <c r="AV170" s="83">
        <v>0</v>
      </c>
      <c r="AW170" s="83">
        <v>728320000</v>
      </c>
      <c r="AX170" s="83">
        <v>102000</v>
      </c>
      <c r="AY170" s="83">
        <v>0</v>
      </c>
      <c r="AZ170" s="83">
        <v>102000</v>
      </c>
      <c r="BA170" s="83">
        <v>4437000</v>
      </c>
      <c r="BB170" s="84" t="s">
        <v>780</v>
      </c>
    </row>
    <row r="171" spans="1:54" x14ac:dyDescent="0.25">
      <c r="A171" s="62" t="str">
        <f t="shared" si="2"/>
        <v>1104025</v>
      </c>
      <c r="B171" s="68">
        <f>INDEX('Bilag 3'!$B$10:$B$637,MATCH('Data - enkelt'!A171,'Bilag 3'!$G$10:$G$637,0))</f>
        <v>11040</v>
      </c>
      <c r="C171" s="68">
        <f>INDEX('Bilag 3'!$D$10:$D$637,MATCH('Data - enkelt'!A171,'Bilag 3'!$G$10:$G$637,0))</f>
        <v>25</v>
      </c>
      <c r="D171" s="63" t="str">
        <f t="array" ref="D171">INDEX('Bilag 3'!$E$10:$E$636,MATCH(F171&amp;"_"&amp;G171,'Bilag 3'!$A$10:$A$636&amp;"_"&amp;'Bilag 3'!$C$10:$C$636,0))&amp;" - "&amp;INDEX('Bilag 3'!$F$10:$F$636,MATCH(F171&amp;"_"&amp;G171,'Bilag 3'!$A$10:$A$636&amp;"_"&amp;'Bilag 3'!$C$10:$C$636,0))</f>
        <v>Sydinvest - Tyskland KL</v>
      </c>
      <c r="E171" s="82">
        <v>201612</v>
      </c>
      <c r="F171" s="82">
        <v>11040</v>
      </c>
      <c r="G171" s="82">
        <v>25</v>
      </c>
      <c r="H171" s="83">
        <v>0</v>
      </c>
      <c r="I171" s="83">
        <v>30000</v>
      </c>
      <c r="J171" s="83">
        <v>20153000</v>
      </c>
      <c r="K171" s="83">
        <v>0</v>
      </c>
      <c r="L171" s="83">
        <v>2881000</v>
      </c>
      <c r="M171" s="83">
        <v>0</v>
      </c>
      <c r="N171" s="83">
        <v>13180000</v>
      </c>
      <c r="O171" s="83">
        <v>-100000</v>
      </c>
      <c r="P171" s="83">
        <v>2000</v>
      </c>
      <c r="Q171" s="83">
        <v>1013000</v>
      </c>
      <c r="R171" s="83">
        <v>10402000</v>
      </c>
      <c r="S171" s="83">
        <v>0</v>
      </c>
      <c r="T171" s="83">
        <v>1409000</v>
      </c>
      <c r="U171" s="84" t="s">
        <v>941</v>
      </c>
      <c r="V171" s="83">
        <v>665627000</v>
      </c>
      <c r="W171" s="83">
        <v>26899000</v>
      </c>
      <c r="X171" s="83">
        <v>26899000</v>
      </c>
      <c r="Y171" s="83">
        <v>0</v>
      </c>
      <c r="Z171" s="83">
        <v>0</v>
      </c>
      <c r="AA171" s="83">
        <v>0</v>
      </c>
      <c r="AB171" s="83">
        <v>0</v>
      </c>
      <c r="AC171" s="83">
        <v>0</v>
      </c>
      <c r="AD171" s="83">
        <v>638581000</v>
      </c>
      <c r="AE171" s="83">
        <v>0</v>
      </c>
      <c r="AF171" s="83">
        <v>638581000</v>
      </c>
      <c r="AG171" s="83">
        <v>0</v>
      </c>
      <c r="AH171" s="83">
        <v>0</v>
      </c>
      <c r="AI171" s="83">
        <v>0</v>
      </c>
      <c r="AJ171" s="83">
        <v>0</v>
      </c>
      <c r="AK171" s="83">
        <v>0</v>
      </c>
      <c r="AL171" s="83">
        <v>0</v>
      </c>
      <c r="AM171" s="83">
        <v>0</v>
      </c>
      <c r="AN171" s="83">
        <v>0</v>
      </c>
      <c r="AO171" s="83">
        <v>0</v>
      </c>
      <c r="AP171" s="83">
        <v>0</v>
      </c>
      <c r="AQ171" s="83">
        <v>147000</v>
      </c>
      <c r="AR171" s="82">
        <v>2016</v>
      </c>
      <c r="AS171" s="83">
        <v>665627000</v>
      </c>
      <c r="AT171" s="83">
        <v>0</v>
      </c>
      <c r="AU171" s="83">
        <v>0</v>
      </c>
      <c r="AV171" s="83">
        <v>0</v>
      </c>
      <c r="AW171" s="83">
        <v>663093000</v>
      </c>
      <c r="AX171" s="83">
        <v>0</v>
      </c>
      <c r="AY171" s="83">
        <v>0</v>
      </c>
      <c r="AZ171" s="83">
        <v>0</v>
      </c>
      <c r="BA171" s="83">
        <v>2533000</v>
      </c>
      <c r="BB171" s="84" t="s">
        <v>780</v>
      </c>
    </row>
    <row r="172" spans="1:54" x14ac:dyDescent="0.25">
      <c r="A172" s="62" t="str">
        <f t="shared" si="2"/>
        <v>1104026</v>
      </c>
      <c r="B172" s="68">
        <f>INDEX('Bilag 3'!$B$10:$B$637,MATCH('Data - enkelt'!A172,'Bilag 3'!$G$10:$G$637,0))</f>
        <v>11040</v>
      </c>
      <c r="C172" s="68">
        <f>INDEX('Bilag 3'!$D$10:$D$637,MATCH('Data - enkelt'!A172,'Bilag 3'!$G$10:$G$637,0))</f>
        <v>26</v>
      </c>
      <c r="D172" s="63" t="str">
        <f t="array" ref="D172">INDEX('Bilag 3'!$E$10:$E$636,MATCH(F172&amp;"_"&amp;G172,'Bilag 3'!$A$10:$A$636&amp;"_"&amp;'Bilag 3'!$C$10:$C$636,0))&amp;" - "&amp;INDEX('Bilag 3'!$F$10:$F$636,MATCH(F172&amp;"_"&amp;G172,'Bilag 3'!$A$10:$A$636&amp;"_"&amp;'Bilag 3'!$C$10:$C$636,0))</f>
        <v>Sydinvest - Fjernøsten Akkumulerende KL</v>
      </c>
      <c r="E172" s="82">
        <v>201612</v>
      </c>
      <c r="F172" s="82">
        <v>11040</v>
      </c>
      <c r="G172" s="82">
        <v>26</v>
      </c>
      <c r="H172" s="83">
        <v>60000</v>
      </c>
      <c r="I172" s="83">
        <v>26000</v>
      </c>
      <c r="J172" s="83">
        <v>12517000</v>
      </c>
      <c r="K172" s="83">
        <v>0</v>
      </c>
      <c r="L172" s="83">
        <v>25764000</v>
      </c>
      <c r="M172" s="83">
        <v>0</v>
      </c>
      <c r="N172" s="83">
        <v>-5000</v>
      </c>
      <c r="O172" s="83">
        <v>-77000</v>
      </c>
      <c r="P172" s="83">
        <v>169000</v>
      </c>
      <c r="Q172" s="83">
        <v>8294000</v>
      </c>
      <c r="R172" s="83">
        <v>9711000</v>
      </c>
      <c r="S172" s="83">
        <v>0</v>
      </c>
      <c r="T172" s="83">
        <v>1511000</v>
      </c>
      <c r="U172" s="84" t="s">
        <v>942</v>
      </c>
      <c r="V172" s="83">
        <v>728034000</v>
      </c>
      <c r="W172" s="83">
        <v>75632000</v>
      </c>
      <c r="X172" s="83">
        <v>75632000</v>
      </c>
      <c r="Y172" s="83">
        <v>0</v>
      </c>
      <c r="Z172" s="83">
        <v>0</v>
      </c>
      <c r="AA172" s="83">
        <v>0</v>
      </c>
      <c r="AB172" s="83">
        <v>0</v>
      </c>
      <c r="AC172" s="83">
        <v>0</v>
      </c>
      <c r="AD172" s="83">
        <v>649598000</v>
      </c>
      <c r="AE172" s="83">
        <v>0</v>
      </c>
      <c r="AF172" s="83">
        <v>649591000</v>
      </c>
      <c r="AG172" s="83">
        <v>0</v>
      </c>
      <c r="AH172" s="83">
        <v>8000</v>
      </c>
      <c r="AI172" s="83">
        <v>0</v>
      </c>
      <c r="AJ172" s="83">
        <v>0</v>
      </c>
      <c r="AK172" s="83">
        <v>0</v>
      </c>
      <c r="AL172" s="83">
        <v>0</v>
      </c>
      <c r="AM172" s="83">
        <v>47000</v>
      </c>
      <c r="AN172" s="83">
        <v>47000</v>
      </c>
      <c r="AO172" s="83">
        <v>0</v>
      </c>
      <c r="AP172" s="83">
        <v>0</v>
      </c>
      <c r="AQ172" s="83">
        <v>2757000</v>
      </c>
      <c r="AR172" s="82">
        <v>2016</v>
      </c>
      <c r="AS172" s="83">
        <v>728034000</v>
      </c>
      <c r="AT172" s="83">
        <v>0</v>
      </c>
      <c r="AU172" s="83">
        <v>0</v>
      </c>
      <c r="AV172" s="83">
        <v>0</v>
      </c>
      <c r="AW172" s="83">
        <v>707830000</v>
      </c>
      <c r="AX172" s="83">
        <v>0</v>
      </c>
      <c r="AY172" s="83">
        <v>0</v>
      </c>
      <c r="AZ172" s="83">
        <v>0</v>
      </c>
      <c r="BA172" s="83">
        <v>20204000</v>
      </c>
      <c r="BB172" s="84" t="s">
        <v>780</v>
      </c>
    </row>
    <row r="173" spans="1:54" x14ac:dyDescent="0.25">
      <c r="A173" s="62" t="str">
        <f t="shared" si="2"/>
        <v>1104027</v>
      </c>
      <c r="B173" s="68">
        <f>INDEX('Bilag 3'!$B$10:$B$637,MATCH('Data - enkelt'!A173,'Bilag 3'!$G$10:$G$637,0))</f>
        <v>11040</v>
      </c>
      <c r="C173" s="68">
        <f>INDEX('Bilag 3'!$D$10:$D$637,MATCH('Data - enkelt'!A173,'Bilag 3'!$G$10:$G$637,0))</f>
        <v>27</v>
      </c>
      <c r="D173" s="63" t="str">
        <f t="array" ref="D173">INDEX('Bilag 3'!$E$10:$E$636,MATCH(F173&amp;"_"&amp;G173,'Bilag 3'!$A$10:$A$636&amp;"_"&amp;'Bilag 3'!$C$10:$C$636,0))&amp;" - "&amp;INDEX('Bilag 3'!$F$10:$F$636,MATCH(F173&amp;"_"&amp;G173,'Bilag 3'!$A$10:$A$636&amp;"_"&amp;'Bilag 3'!$C$10:$C$636,0))</f>
        <v>Sydinvest - Afrika KL</v>
      </c>
      <c r="E173" s="82">
        <v>201612</v>
      </c>
      <c r="F173" s="82">
        <v>11040</v>
      </c>
      <c r="G173" s="82">
        <v>27</v>
      </c>
      <c r="H173" s="83">
        <v>96000</v>
      </c>
      <c r="I173" s="83">
        <v>1000</v>
      </c>
      <c r="J173" s="83">
        <v>4880000</v>
      </c>
      <c r="K173" s="83">
        <v>0</v>
      </c>
      <c r="L173" s="83">
        <v>-8522000</v>
      </c>
      <c r="M173" s="83">
        <v>0</v>
      </c>
      <c r="N173" s="83">
        <v>0</v>
      </c>
      <c r="O173" s="83">
        <v>-1629000</v>
      </c>
      <c r="P173" s="83">
        <v>3000</v>
      </c>
      <c r="Q173" s="83">
        <v>794000</v>
      </c>
      <c r="R173" s="83">
        <v>2175000</v>
      </c>
      <c r="S173" s="83">
        <v>0</v>
      </c>
      <c r="T173" s="83">
        <v>486000</v>
      </c>
      <c r="U173" s="84" t="s">
        <v>943</v>
      </c>
      <c r="V173" s="83">
        <v>99762000</v>
      </c>
      <c r="W173" s="83">
        <v>7489000</v>
      </c>
      <c r="X173" s="83">
        <v>7489000</v>
      </c>
      <c r="Y173" s="83">
        <v>0</v>
      </c>
      <c r="Z173" s="83">
        <v>0</v>
      </c>
      <c r="AA173" s="83">
        <v>0</v>
      </c>
      <c r="AB173" s="83">
        <v>0</v>
      </c>
      <c r="AC173" s="83">
        <v>0</v>
      </c>
      <c r="AD173" s="83">
        <v>92246000</v>
      </c>
      <c r="AE173" s="83">
        <v>0</v>
      </c>
      <c r="AF173" s="83">
        <v>92246000</v>
      </c>
      <c r="AG173" s="83">
        <v>0</v>
      </c>
      <c r="AH173" s="83">
        <v>0</v>
      </c>
      <c r="AI173" s="83">
        <v>0</v>
      </c>
      <c r="AJ173" s="83">
        <v>0</v>
      </c>
      <c r="AK173" s="83">
        <v>0</v>
      </c>
      <c r="AL173" s="83">
        <v>0</v>
      </c>
      <c r="AM173" s="83">
        <v>0</v>
      </c>
      <c r="AN173" s="83">
        <v>0</v>
      </c>
      <c r="AO173" s="83">
        <v>0</v>
      </c>
      <c r="AP173" s="83">
        <v>0</v>
      </c>
      <c r="AQ173" s="83">
        <v>27000</v>
      </c>
      <c r="AR173" s="82">
        <v>2016</v>
      </c>
      <c r="AS173" s="83">
        <v>99762000</v>
      </c>
      <c r="AT173" s="83">
        <v>0</v>
      </c>
      <c r="AU173" s="83">
        <v>0</v>
      </c>
      <c r="AV173" s="83">
        <v>0</v>
      </c>
      <c r="AW173" s="83">
        <v>99325000</v>
      </c>
      <c r="AX173" s="83">
        <v>0</v>
      </c>
      <c r="AY173" s="83">
        <v>0</v>
      </c>
      <c r="AZ173" s="83">
        <v>0</v>
      </c>
      <c r="BA173" s="83">
        <v>437000</v>
      </c>
      <c r="BB173" s="84" t="s">
        <v>780</v>
      </c>
    </row>
    <row r="174" spans="1:54" x14ac:dyDescent="0.25">
      <c r="A174" s="62" t="str">
        <f t="shared" si="2"/>
        <v>1104028</v>
      </c>
      <c r="B174" s="68">
        <f>INDEX('Bilag 3'!$B$10:$B$637,MATCH('Data - enkelt'!A174,'Bilag 3'!$G$10:$G$637,0))</f>
        <v>11040</v>
      </c>
      <c r="C174" s="68">
        <f>INDEX('Bilag 3'!$D$10:$D$637,MATCH('Data - enkelt'!A174,'Bilag 3'!$G$10:$G$637,0))</f>
        <v>28</v>
      </c>
      <c r="D174" s="63" t="str">
        <f t="array" ref="D174">INDEX('Bilag 3'!$E$10:$E$636,MATCH(F174&amp;"_"&amp;G174,'Bilag 3'!$A$10:$A$636&amp;"_"&amp;'Bilag 3'!$C$10:$C$636,0))&amp;" - "&amp;INDEX('Bilag 3'!$F$10:$F$636,MATCH(F174&amp;"_"&amp;G174,'Bilag 3'!$A$10:$A$636&amp;"_"&amp;'Bilag 3'!$C$10:$C$636,0))</f>
        <v>Sydinvest - SCANDI KL</v>
      </c>
      <c r="E174" s="82">
        <v>201612</v>
      </c>
      <c r="F174" s="82">
        <v>11040</v>
      </c>
      <c r="G174" s="82">
        <v>28</v>
      </c>
      <c r="H174" s="83">
        <v>1000</v>
      </c>
      <c r="I174" s="83">
        <v>0</v>
      </c>
      <c r="J174" s="83">
        <v>7958000</v>
      </c>
      <c r="K174" s="83">
        <v>0</v>
      </c>
      <c r="L174" s="83">
        <v>7205000</v>
      </c>
      <c r="M174" s="83">
        <v>0</v>
      </c>
      <c r="N174" s="83">
        <v>0</v>
      </c>
      <c r="O174" s="83">
        <v>-156000</v>
      </c>
      <c r="P174" s="83">
        <v>0</v>
      </c>
      <c r="Q174" s="83">
        <v>773000</v>
      </c>
      <c r="R174" s="83">
        <v>3300000</v>
      </c>
      <c r="S174" s="83">
        <v>0</v>
      </c>
      <c r="T174" s="83">
        <v>-2848000</v>
      </c>
      <c r="U174" s="84" t="s">
        <v>944</v>
      </c>
      <c r="V174" s="83">
        <v>211483000</v>
      </c>
      <c r="W174" s="83">
        <v>891000</v>
      </c>
      <c r="X174" s="83">
        <v>891000</v>
      </c>
      <c r="Y174" s="83">
        <v>0</v>
      </c>
      <c r="Z174" s="83">
        <v>0</v>
      </c>
      <c r="AA174" s="83">
        <v>0</v>
      </c>
      <c r="AB174" s="83">
        <v>0</v>
      </c>
      <c r="AC174" s="83">
        <v>0</v>
      </c>
      <c r="AD174" s="83">
        <v>208992000</v>
      </c>
      <c r="AE174" s="83">
        <v>88972000</v>
      </c>
      <c r="AF174" s="83">
        <v>120021000</v>
      </c>
      <c r="AG174" s="83">
        <v>0</v>
      </c>
      <c r="AH174" s="83">
        <v>0</v>
      </c>
      <c r="AI174" s="83">
        <v>0</v>
      </c>
      <c r="AJ174" s="83">
        <v>0</v>
      </c>
      <c r="AK174" s="83">
        <v>0</v>
      </c>
      <c r="AL174" s="83">
        <v>0</v>
      </c>
      <c r="AM174" s="83">
        <v>0</v>
      </c>
      <c r="AN174" s="83">
        <v>0</v>
      </c>
      <c r="AO174" s="83">
        <v>0</v>
      </c>
      <c r="AP174" s="83">
        <v>0</v>
      </c>
      <c r="AQ174" s="83">
        <v>1600000</v>
      </c>
      <c r="AR174" s="82">
        <v>2016</v>
      </c>
      <c r="AS174" s="83">
        <v>211483000</v>
      </c>
      <c r="AT174" s="83">
        <v>0</v>
      </c>
      <c r="AU174" s="83">
        <v>0</v>
      </c>
      <c r="AV174" s="83">
        <v>0</v>
      </c>
      <c r="AW174" s="83">
        <v>209328000</v>
      </c>
      <c r="AX174" s="83">
        <v>0</v>
      </c>
      <c r="AY174" s="83">
        <v>0</v>
      </c>
      <c r="AZ174" s="83">
        <v>0</v>
      </c>
      <c r="BA174" s="83">
        <v>2154000</v>
      </c>
      <c r="BB174" s="84" t="s">
        <v>780</v>
      </c>
    </row>
    <row r="175" spans="1:54" x14ac:dyDescent="0.25">
      <c r="A175" s="62" t="str">
        <f t="shared" si="2"/>
        <v>1104029</v>
      </c>
      <c r="B175" s="68">
        <f>INDEX('Bilag 3'!$B$10:$B$637,MATCH('Data - enkelt'!A175,'Bilag 3'!$G$10:$G$637,0))</f>
        <v>11040</v>
      </c>
      <c r="C175" s="68">
        <f>INDEX('Bilag 3'!$D$10:$D$637,MATCH('Data - enkelt'!A175,'Bilag 3'!$G$10:$G$637,0))</f>
        <v>29</v>
      </c>
      <c r="D175" s="63" t="str">
        <f t="array" ref="D175">INDEX('Bilag 3'!$E$10:$E$636,MATCH(F175&amp;"_"&amp;G175,'Bilag 3'!$A$10:$A$636&amp;"_"&amp;'Bilag 3'!$C$10:$C$636,0))&amp;" - "&amp;INDEX('Bilag 3'!$F$10:$F$636,MATCH(F175&amp;"_"&amp;G175,'Bilag 3'!$A$10:$A$636&amp;"_"&amp;'Bilag 3'!$C$10:$C$636,0))</f>
        <v>Sydinvest - Virksomhedsobligationer HY Akkumulerende KL</v>
      </c>
      <c r="E175" s="82">
        <v>201612</v>
      </c>
      <c r="F175" s="82">
        <v>11040</v>
      </c>
      <c r="G175" s="82">
        <v>29</v>
      </c>
      <c r="H175" s="83">
        <v>34865000</v>
      </c>
      <c r="I175" s="83">
        <v>3000</v>
      </c>
      <c r="J175" s="83">
        <v>0</v>
      </c>
      <c r="K175" s="83">
        <v>19404000</v>
      </c>
      <c r="L175" s="83">
        <v>0</v>
      </c>
      <c r="M175" s="83">
        <v>0</v>
      </c>
      <c r="N175" s="83">
        <v>0</v>
      </c>
      <c r="O175" s="83">
        <v>-93000</v>
      </c>
      <c r="P175" s="83">
        <v>0</v>
      </c>
      <c r="Q175" s="83">
        <v>112000</v>
      </c>
      <c r="R175" s="83">
        <v>5828000</v>
      </c>
      <c r="S175" s="83">
        <v>0</v>
      </c>
      <c r="T175" s="83">
        <v>0</v>
      </c>
      <c r="U175" s="84" t="s">
        <v>945</v>
      </c>
      <c r="V175" s="83">
        <v>749204000</v>
      </c>
      <c r="W175" s="83">
        <v>11266000</v>
      </c>
      <c r="X175" s="83">
        <v>11266000</v>
      </c>
      <c r="Y175" s="83">
        <v>0</v>
      </c>
      <c r="Z175" s="83">
        <v>736889000</v>
      </c>
      <c r="AA175" s="83">
        <v>4406000</v>
      </c>
      <c r="AB175" s="83">
        <v>721346000</v>
      </c>
      <c r="AC175" s="83">
        <v>11137000</v>
      </c>
      <c r="AD175" s="83">
        <v>0</v>
      </c>
      <c r="AE175" s="83">
        <v>0</v>
      </c>
      <c r="AF175" s="83">
        <v>0</v>
      </c>
      <c r="AG175" s="83">
        <v>0</v>
      </c>
      <c r="AH175" s="83">
        <v>0</v>
      </c>
      <c r="AI175" s="83">
        <v>0</v>
      </c>
      <c r="AJ175" s="83">
        <v>0</v>
      </c>
      <c r="AK175" s="83">
        <v>0</v>
      </c>
      <c r="AL175" s="83">
        <v>0</v>
      </c>
      <c r="AM175" s="83">
        <v>0</v>
      </c>
      <c r="AN175" s="83">
        <v>0</v>
      </c>
      <c r="AO175" s="83">
        <v>0</v>
      </c>
      <c r="AP175" s="83">
        <v>0</v>
      </c>
      <c r="AQ175" s="83">
        <v>1049000</v>
      </c>
      <c r="AR175" s="82">
        <v>2016</v>
      </c>
      <c r="AS175" s="83">
        <v>749204000</v>
      </c>
      <c r="AT175" s="83">
        <v>0</v>
      </c>
      <c r="AU175" s="83">
        <v>0</v>
      </c>
      <c r="AV175" s="83">
        <v>0</v>
      </c>
      <c r="AW175" s="83">
        <v>747821000</v>
      </c>
      <c r="AX175" s="83">
        <v>0</v>
      </c>
      <c r="AY175" s="83">
        <v>0</v>
      </c>
      <c r="AZ175" s="83">
        <v>0</v>
      </c>
      <c r="BA175" s="83">
        <v>1382000</v>
      </c>
      <c r="BB175" s="84" t="s">
        <v>780</v>
      </c>
    </row>
    <row r="176" spans="1:54" x14ac:dyDescent="0.25">
      <c r="A176" s="62" t="str">
        <f t="shared" si="2"/>
        <v>1104031</v>
      </c>
      <c r="B176" s="68">
        <f>INDEX('Bilag 3'!$B$10:$B$637,MATCH('Data - enkelt'!A176,'Bilag 3'!$G$10:$G$637,0))</f>
        <v>11040</v>
      </c>
      <c r="C176" s="68">
        <f>INDEX('Bilag 3'!$D$10:$D$637,MATCH('Data - enkelt'!A176,'Bilag 3'!$G$10:$G$637,0))</f>
        <v>31</v>
      </c>
      <c r="D176" s="63" t="str">
        <f t="array" ref="D176">INDEX('Bilag 3'!$E$10:$E$636,MATCH(F176&amp;"_"&amp;G176,'Bilag 3'!$A$10:$A$636&amp;"_"&amp;'Bilag 3'!$C$10:$C$636,0))&amp;" - "&amp;INDEX('Bilag 3'!$F$10:$F$636,MATCH(F176&amp;"_"&amp;G176,'Bilag 3'!$A$10:$A$636&amp;"_"&amp;'Bilag 3'!$C$10:$C$636,0))</f>
        <v>Sydinvest - HøjrenteLande Korte Obligationer Akkumulerende KL</v>
      </c>
      <c r="E176" s="82">
        <v>201612</v>
      </c>
      <c r="F176" s="82">
        <v>11040</v>
      </c>
      <c r="G176" s="82">
        <v>31</v>
      </c>
      <c r="H176" s="83">
        <v>21542000</v>
      </c>
      <c r="I176" s="83">
        <v>42000</v>
      </c>
      <c r="J176" s="83">
        <v>0</v>
      </c>
      <c r="K176" s="83">
        <v>16396000</v>
      </c>
      <c r="L176" s="83">
        <v>0</v>
      </c>
      <c r="M176" s="83">
        <v>0</v>
      </c>
      <c r="N176" s="83">
        <v>-25390000</v>
      </c>
      <c r="O176" s="83">
        <v>-122000</v>
      </c>
      <c r="P176" s="83">
        <v>93000</v>
      </c>
      <c r="Q176" s="83">
        <v>17000</v>
      </c>
      <c r="R176" s="83">
        <v>5477000</v>
      </c>
      <c r="S176" s="83">
        <v>0</v>
      </c>
      <c r="T176" s="83">
        <v>0</v>
      </c>
      <c r="U176" s="84" t="s">
        <v>946</v>
      </c>
      <c r="V176" s="83">
        <v>630140000</v>
      </c>
      <c r="W176" s="83">
        <v>23712000</v>
      </c>
      <c r="X176" s="83">
        <v>23712000</v>
      </c>
      <c r="Y176" s="83">
        <v>0</v>
      </c>
      <c r="Z176" s="83">
        <v>599346000</v>
      </c>
      <c r="AA176" s="83">
        <v>0</v>
      </c>
      <c r="AB176" s="83">
        <v>592802000</v>
      </c>
      <c r="AC176" s="83">
        <v>6543000</v>
      </c>
      <c r="AD176" s="83">
        <v>0</v>
      </c>
      <c r="AE176" s="83">
        <v>0</v>
      </c>
      <c r="AF176" s="83">
        <v>0</v>
      </c>
      <c r="AG176" s="83">
        <v>0</v>
      </c>
      <c r="AH176" s="83">
        <v>0</v>
      </c>
      <c r="AI176" s="83">
        <v>0</v>
      </c>
      <c r="AJ176" s="83">
        <v>0</v>
      </c>
      <c r="AK176" s="83">
        <v>0</v>
      </c>
      <c r="AL176" s="83">
        <v>0</v>
      </c>
      <c r="AM176" s="83">
        <v>249000</v>
      </c>
      <c r="AN176" s="83">
        <v>0</v>
      </c>
      <c r="AO176" s="83">
        <v>249000</v>
      </c>
      <c r="AP176" s="83">
        <v>0</v>
      </c>
      <c r="AQ176" s="83">
        <v>6832000</v>
      </c>
      <c r="AR176" s="82">
        <v>2016</v>
      </c>
      <c r="AS176" s="83">
        <v>630140000</v>
      </c>
      <c r="AT176" s="83">
        <v>0</v>
      </c>
      <c r="AU176" s="83">
        <v>0</v>
      </c>
      <c r="AV176" s="83">
        <v>0</v>
      </c>
      <c r="AW176" s="83">
        <v>605424000</v>
      </c>
      <c r="AX176" s="83">
        <v>4766000</v>
      </c>
      <c r="AY176" s="83">
        <v>0</v>
      </c>
      <c r="AZ176" s="83">
        <v>4766000</v>
      </c>
      <c r="BA176" s="83">
        <v>19950000</v>
      </c>
      <c r="BB176" s="84" t="s">
        <v>780</v>
      </c>
    </row>
    <row r="177" spans="1:54" x14ac:dyDescent="0.25">
      <c r="A177" s="62" t="str">
        <f t="shared" si="2"/>
        <v>1104034</v>
      </c>
      <c r="B177" s="68">
        <f>INDEX('Bilag 3'!$B$10:$B$637,MATCH('Data - enkelt'!A177,'Bilag 3'!$G$10:$G$637,0))</f>
        <v>11040</v>
      </c>
      <c r="C177" s="68">
        <f>INDEX('Bilag 3'!$D$10:$D$637,MATCH('Data - enkelt'!A177,'Bilag 3'!$G$10:$G$637,0))</f>
        <v>34</v>
      </c>
      <c r="D177" s="63" t="str">
        <f t="array" ref="D177">INDEX('Bilag 3'!$E$10:$E$636,MATCH(F177&amp;"_"&amp;G177,'Bilag 3'!$A$10:$A$636&amp;"_"&amp;'Bilag 3'!$C$10:$C$636,0))&amp;" - "&amp;INDEX('Bilag 3'!$F$10:$F$636,MATCH(F177&amp;"_"&amp;G177,'Bilag 3'!$A$10:$A$636&amp;"_"&amp;'Bilag 3'!$C$10:$C$636,0))</f>
        <v>Sydinvest - Virksomhedsobligationer IG KL</v>
      </c>
      <c r="E177" s="82">
        <v>201612</v>
      </c>
      <c r="F177" s="82">
        <v>11040</v>
      </c>
      <c r="G177" s="82">
        <v>34</v>
      </c>
      <c r="H177" s="83">
        <v>41327000</v>
      </c>
      <c r="I177" s="83">
        <v>28000</v>
      </c>
      <c r="J177" s="83">
        <v>0</v>
      </c>
      <c r="K177" s="83">
        <v>32762000</v>
      </c>
      <c r="L177" s="83">
        <v>0</v>
      </c>
      <c r="M177" s="83">
        <v>0</v>
      </c>
      <c r="N177" s="83">
        <v>-17464000</v>
      </c>
      <c r="O177" s="83">
        <v>-176000</v>
      </c>
      <c r="P177" s="83">
        <v>0</v>
      </c>
      <c r="Q177" s="83">
        <v>1017000</v>
      </c>
      <c r="R177" s="83">
        <v>10181000</v>
      </c>
      <c r="S177" s="83">
        <v>0</v>
      </c>
      <c r="T177" s="83">
        <v>85000</v>
      </c>
      <c r="U177" s="84" t="s">
        <v>947</v>
      </c>
      <c r="V177" s="83">
        <v>945908000</v>
      </c>
      <c r="W177" s="83">
        <v>34888000</v>
      </c>
      <c r="X177" s="83">
        <v>11038000</v>
      </c>
      <c r="Y177" s="83">
        <v>23850000</v>
      </c>
      <c r="Z177" s="83">
        <v>910078000</v>
      </c>
      <c r="AA177" s="83">
        <v>20609000</v>
      </c>
      <c r="AB177" s="83">
        <v>889469000</v>
      </c>
      <c r="AC177" s="83">
        <v>0</v>
      </c>
      <c r="AD177" s="83">
        <v>0</v>
      </c>
      <c r="AE177" s="83">
        <v>0</v>
      </c>
      <c r="AF177" s="83">
        <v>0</v>
      </c>
      <c r="AG177" s="83">
        <v>0</v>
      </c>
      <c r="AH177" s="83">
        <v>0</v>
      </c>
      <c r="AI177" s="83">
        <v>0</v>
      </c>
      <c r="AJ177" s="83">
        <v>0</v>
      </c>
      <c r="AK177" s="83">
        <v>0</v>
      </c>
      <c r="AL177" s="83">
        <v>0</v>
      </c>
      <c r="AM177" s="83">
        <v>111000</v>
      </c>
      <c r="AN177" s="83">
        <v>0</v>
      </c>
      <c r="AO177" s="83">
        <v>111000</v>
      </c>
      <c r="AP177" s="83">
        <v>0</v>
      </c>
      <c r="AQ177" s="83">
        <v>831000</v>
      </c>
      <c r="AR177" s="82">
        <v>2016</v>
      </c>
      <c r="AS177" s="83">
        <v>945908000</v>
      </c>
      <c r="AT177" s="83">
        <v>0</v>
      </c>
      <c r="AU177" s="83">
        <v>0</v>
      </c>
      <c r="AV177" s="83">
        <v>0</v>
      </c>
      <c r="AW177" s="83">
        <v>928457000</v>
      </c>
      <c r="AX177" s="83">
        <v>15461000</v>
      </c>
      <c r="AY177" s="83">
        <v>0</v>
      </c>
      <c r="AZ177" s="83">
        <v>15461000</v>
      </c>
      <c r="BA177" s="83">
        <v>1990000</v>
      </c>
      <c r="BB177" s="84" t="s">
        <v>780</v>
      </c>
    </row>
    <row r="178" spans="1:54" x14ac:dyDescent="0.25">
      <c r="A178" s="62" t="str">
        <f t="shared" si="2"/>
        <v>1104035</v>
      </c>
      <c r="B178" s="68">
        <f>INDEX('Bilag 3'!$B$10:$B$637,MATCH('Data - enkelt'!A178,'Bilag 3'!$G$10:$G$637,0))</f>
        <v>11040</v>
      </c>
      <c r="C178" s="68">
        <f>INDEX('Bilag 3'!$D$10:$D$637,MATCH('Data - enkelt'!A178,'Bilag 3'!$G$10:$G$637,0))</f>
        <v>35</v>
      </c>
      <c r="D178" s="63" t="str">
        <f t="array" ref="D178">INDEX('Bilag 3'!$E$10:$E$636,MATCH(F178&amp;"_"&amp;G178,'Bilag 3'!$A$10:$A$636&amp;"_"&amp;'Bilag 3'!$C$10:$C$636,0))&amp;" - "&amp;INDEX('Bilag 3'!$F$10:$F$636,MATCH(F178&amp;"_"&amp;G178,'Bilag 3'!$A$10:$A$636&amp;"_"&amp;'Bilag 3'!$C$10:$C$636,0))</f>
        <v>Sydinvest - Globale EM-aktier KL</v>
      </c>
      <c r="E178" s="82">
        <v>201612</v>
      </c>
      <c r="F178" s="82">
        <v>11040</v>
      </c>
      <c r="G178" s="82">
        <v>35</v>
      </c>
      <c r="H178" s="83">
        <v>198000</v>
      </c>
      <c r="I178" s="83">
        <v>16000</v>
      </c>
      <c r="J178" s="83">
        <v>10361000</v>
      </c>
      <c r="K178" s="83">
        <v>0</v>
      </c>
      <c r="L178" s="83">
        <v>32204000</v>
      </c>
      <c r="M178" s="83">
        <v>0</v>
      </c>
      <c r="N178" s="83">
        <v>-7000</v>
      </c>
      <c r="O178" s="83">
        <v>-1047000</v>
      </c>
      <c r="P178" s="83">
        <v>-14000</v>
      </c>
      <c r="Q178" s="83">
        <v>4065000</v>
      </c>
      <c r="R178" s="83">
        <v>6760000</v>
      </c>
      <c r="S178" s="83">
        <v>0</v>
      </c>
      <c r="T178" s="83">
        <v>1105000</v>
      </c>
      <c r="U178" s="84" t="s">
        <v>948</v>
      </c>
      <c r="V178" s="83">
        <v>403629000</v>
      </c>
      <c r="W178" s="83">
        <v>3647000</v>
      </c>
      <c r="X178" s="83">
        <v>3647000</v>
      </c>
      <c r="Y178" s="83">
        <v>0</v>
      </c>
      <c r="Z178" s="83">
        <v>0</v>
      </c>
      <c r="AA178" s="83">
        <v>0</v>
      </c>
      <c r="AB178" s="83">
        <v>0</v>
      </c>
      <c r="AC178" s="83">
        <v>0</v>
      </c>
      <c r="AD178" s="83">
        <v>393052000</v>
      </c>
      <c r="AE178" s="83">
        <v>0</v>
      </c>
      <c r="AF178" s="83">
        <v>393052000</v>
      </c>
      <c r="AG178" s="83">
        <v>0</v>
      </c>
      <c r="AH178" s="83">
        <v>0</v>
      </c>
      <c r="AI178" s="83">
        <v>0</v>
      </c>
      <c r="AJ178" s="83">
        <v>0</v>
      </c>
      <c r="AK178" s="83">
        <v>0</v>
      </c>
      <c r="AL178" s="83">
        <v>0</v>
      </c>
      <c r="AM178" s="83">
        <v>0</v>
      </c>
      <c r="AN178" s="83">
        <v>0</v>
      </c>
      <c r="AO178" s="83">
        <v>0</v>
      </c>
      <c r="AP178" s="83">
        <v>0</v>
      </c>
      <c r="AQ178" s="83">
        <v>6930000</v>
      </c>
      <c r="AR178" s="82">
        <v>2016</v>
      </c>
      <c r="AS178" s="83">
        <v>403629000</v>
      </c>
      <c r="AT178" s="83">
        <v>0</v>
      </c>
      <c r="AU178" s="83">
        <v>0</v>
      </c>
      <c r="AV178" s="83">
        <v>0</v>
      </c>
      <c r="AW178" s="83">
        <v>389413000</v>
      </c>
      <c r="AX178" s="83">
        <v>0</v>
      </c>
      <c r="AY178" s="83">
        <v>0</v>
      </c>
      <c r="AZ178" s="83">
        <v>0</v>
      </c>
      <c r="BA178" s="83">
        <v>14216000</v>
      </c>
      <c r="BB178" s="84" t="s">
        <v>780</v>
      </c>
    </row>
    <row r="179" spans="1:54" x14ac:dyDescent="0.25">
      <c r="A179" s="62" t="str">
        <f t="shared" si="2"/>
        <v>1104036</v>
      </c>
      <c r="B179" s="68">
        <f>INDEX('Bilag 3'!$B$10:$B$637,MATCH('Data - enkelt'!A179,'Bilag 3'!$G$10:$G$637,0))</f>
        <v>11040</v>
      </c>
      <c r="C179" s="68">
        <f>INDEX('Bilag 3'!$D$10:$D$637,MATCH('Data - enkelt'!A179,'Bilag 3'!$G$10:$G$637,0))</f>
        <v>36</v>
      </c>
      <c r="D179" s="63" t="str">
        <f t="array" ref="D179">INDEX('Bilag 3'!$E$10:$E$636,MATCH(F179&amp;"_"&amp;G179,'Bilag 3'!$A$10:$A$636&amp;"_"&amp;'Bilag 3'!$C$10:$C$636,0))&amp;" - "&amp;INDEX('Bilag 3'!$F$10:$F$636,MATCH(F179&amp;"_"&amp;G179,'Bilag 3'!$A$10:$A$636&amp;"_"&amp;'Bilag 3'!$C$10:$C$636,0))</f>
        <v>Sydinvest - Globale EM-aktier Akkumulerende KL</v>
      </c>
      <c r="E179" s="82">
        <v>201612</v>
      </c>
      <c r="F179" s="82">
        <v>11040</v>
      </c>
      <c r="G179" s="82">
        <v>36</v>
      </c>
      <c r="H179" s="83">
        <v>125000</v>
      </c>
      <c r="I179" s="83">
        <v>8000</v>
      </c>
      <c r="J179" s="83">
        <v>7335000</v>
      </c>
      <c r="K179" s="83">
        <v>0</v>
      </c>
      <c r="L179" s="83">
        <v>24154000</v>
      </c>
      <c r="M179" s="83">
        <v>0</v>
      </c>
      <c r="N179" s="83">
        <v>-5000</v>
      </c>
      <c r="O179" s="83">
        <v>-667000</v>
      </c>
      <c r="P179" s="83">
        <v>-10000</v>
      </c>
      <c r="Q179" s="83">
        <v>3075000</v>
      </c>
      <c r="R179" s="83">
        <v>4761000</v>
      </c>
      <c r="S179" s="83">
        <v>0</v>
      </c>
      <c r="T179" s="83">
        <v>783000</v>
      </c>
      <c r="U179" s="84" t="s">
        <v>949</v>
      </c>
      <c r="V179" s="83">
        <v>338196000</v>
      </c>
      <c r="W179" s="83">
        <v>7103000</v>
      </c>
      <c r="X179" s="83">
        <v>7103000</v>
      </c>
      <c r="Y179" s="83">
        <v>0</v>
      </c>
      <c r="Z179" s="83">
        <v>0</v>
      </c>
      <c r="AA179" s="83">
        <v>0</v>
      </c>
      <c r="AB179" s="83">
        <v>0</v>
      </c>
      <c r="AC179" s="83">
        <v>0</v>
      </c>
      <c r="AD179" s="83">
        <v>325612000</v>
      </c>
      <c r="AE179" s="83">
        <v>0</v>
      </c>
      <c r="AF179" s="83">
        <v>325612000</v>
      </c>
      <c r="AG179" s="83">
        <v>0</v>
      </c>
      <c r="AH179" s="83">
        <v>0</v>
      </c>
      <c r="AI179" s="83">
        <v>0</v>
      </c>
      <c r="AJ179" s="83">
        <v>0</v>
      </c>
      <c r="AK179" s="83">
        <v>0</v>
      </c>
      <c r="AL179" s="83">
        <v>0</v>
      </c>
      <c r="AM179" s="83">
        <v>0</v>
      </c>
      <c r="AN179" s="83">
        <v>0</v>
      </c>
      <c r="AO179" s="83">
        <v>0</v>
      </c>
      <c r="AP179" s="83">
        <v>0</v>
      </c>
      <c r="AQ179" s="83">
        <v>5481000</v>
      </c>
      <c r="AR179" s="82">
        <v>2016</v>
      </c>
      <c r="AS179" s="83">
        <v>338196000</v>
      </c>
      <c r="AT179" s="83">
        <v>0</v>
      </c>
      <c r="AU179" s="83">
        <v>0</v>
      </c>
      <c r="AV179" s="83">
        <v>0</v>
      </c>
      <c r="AW179" s="83">
        <v>331916000</v>
      </c>
      <c r="AX179" s="83">
        <v>0</v>
      </c>
      <c r="AY179" s="83">
        <v>0</v>
      </c>
      <c r="AZ179" s="83">
        <v>0</v>
      </c>
      <c r="BA179" s="83">
        <v>6280000</v>
      </c>
      <c r="BB179" s="84" t="s">
        <v>780</v>
      </c>
    </row>
    <row r="180" spans="1:54" x14ac:dyDescent="0.25">
      <c r="A180" s="62" t="str">
        <f t="shared" si="2"/>
        <v>1104037</v>
      </c>
      <c r="B180" s="68">
        <f>INDEX('Bilag 3'!$B$10:$B$637,MATCH('Data - enkelt'!A180,'Bilag 3'!$G$10:$G$637,0))</f>
        <v>11040</v>
      </c>
      <c r="C180" s="68">
        <f>INDEX('Bilag 3'!$D$10:$D$637,MATCH('Data - enkelt'!A180,'Bilag 3'!$G$10:$G$637,0))</f>
        <v>37</v>
      </c>
      <c r="D180" s="63" t="str">
        <f t="array" ref="D180">INDEX('Bilag 3'!$E$10:$E$636,MATCH(F180&amp;"_"&amp;G180,'Bilag 3'!$A$10:$A$636&amp;"_"&amp;'Bilag 3'!$C$10:$C$636,0))&amp;" - "&amp;INDEX('Bilag 3'!$F$10:$F$636,MATCH(F180&amp;"_"&amp;G180,'Bilag 3'!$A$10:$A$636&amp;"_"&amp;'Bilag 3'!$C$10:$C$636,0))</f>
        <v>Sydinvest - Virksomhedsobligationer HY 2017 KL</v>
      </c>
      <c r="E180" s="82">
        <v>201612</v>
      </c>
      <c r="F180" s="82">
        <v>11040</v>
      </c>
      <c r="G180" s="82">
        <v>37</v>
      </c>
      <c r="H180" s="83">
        <v>48471000</v>
      </c>
      <c r="I180" s="83">
        <v>13000</v>
      </c>
      <c r="J180" s="83">
        <v>0</v>
      </c>
      <c r="K180" s="83">
        <v>4324000</v>
      </c>
      <c r="L180" s="83">
        <v>0</v>
      </c>
      <c r="M180" s="83">
        <v>0</v>
      </c>
      <c r="N180" s="83">
        <v>-8242000</v>
      </c>
      <c r="O180" s="83">
        <v>-108000</v>
      </c>
      <c r="P180" s="83">
        <v>0</v>
      </c>
      <c r="Q180" s="83">
        <v>221000</v>
      </c>
      <c r="R180" s="83">
        <v>7395000</v>
      </c>
      <c r="S180" s="83">
        <v>0</v>
      </c>
      <c r="T180" s="83">
        <v>0</v>
      </c>
      <c r="U180" s="84"/>
      <c r="V180" s="83">
        <v>689347000</v>
      </c>
      <c r="W180" s="83">
        <v>31837000</v>
      </c>
      <c r="X180" s="83">
        <v>31837000</v>
      </c>
      <c r="Y180" s="83">
        <v>0</v>
      </c>
      <c r="Z180" s="83">
        <v>656474000</v>
      </c>
      <c r="AA180" s="83">
        <v>791000</v>
      </c>
      <c r="AB180" s="83">
        <v>655683000</v>
      </c>
      <c r="AC180" s="83">
        <v>0</v>
      </c>
      <c r="AD180" s="83">
        <v>0</v>
      </c>
      <c r="AE180" s="83">
        <v>0</v>
      </c>
      <c r="AF180" s="83">
        <v>0</v>
      </c>
      <c r="AG180" s="83">
        <v>0</v>
      </c>
      <c r="AH180" s="83">
        <v>0</v>
      </c>
      <c r="AI180" s="83">
        <v>0</v>
      </c>
      <c r="AJ180" s="83">
        <v>0</v>
      </c>
      <c r="AK180" s="83">
        <v>0</v>
      </c>
      <c r="AL180" s="83">
        <v>0</v>
      </c>
      <c r="AM180" s="83">
        <v>1036000</v>
      </c>
      <c r="AN180" s="83">
        <v>0</v>
      </c>
      <c r="AO180" s="83">
        <v>1036000</v>
      </c>
      <c r="AP180" s="83">
        <v>0</v>
      </c>
      <c r="AQ180" s="83">
        <v>0</v>
      </c>
      <c r="AR180" s="82">
        <v>2016</v>
      </c>
      <c r="AS180" s="83">
        <v>689347000</v>
      </c>
      <c r="AT180" s="83">
        <v>0</v>
      </c>
      <c r="AU180" s="83">
        <v>0</v>
      </c>
      <c r="AV180" s="83">
        <v>0</v>
      </c>
      <c r="AW180" s="83">
        <v>684472000</v>
      </c>
      <c r="AX180" s="83">
        <v>3246000</v>
      </c>
      <c r="AY180" s="83">
        <v>0</v>
      </c>
      <c r="AZ180" s="83">
        <v>3246000</v>
      </c>
      <c r="BA180" s="83">
        <v>1629000</v>
      </c>
      <c r="BB180" s="84" t="s">
        <v>780</v>
      </c>
    </row>
    <row r="181" spans="1:54" x14ac:dyDescent="0.25">
      <c r="A181" s="62" t="str">
        <f t="shared" si="2"/>
        <v>1104038</v>
      </c>
      <c r="B181" s="68">
        <f>INDEX('Bilag 3'!$B$10:$B$637,MATCH('Data - enkelt'!A181,'Bilag 3'!$G$10:$G$637,0))</f>
        <v>11040</v>
      </c>
      <c r="C181" s="68">
        <f>INDEX('Bilag 3'!$D$10:$D$637,MATCH('Data - enkelt'!A181,'Bilag 3'!$G$10:$G$637,0))</f>
        <v>38</v>
      </c>
      <c r="D181" s="63" t="str">
        <f t="array" ref="D181">INDEX('Bilag 3'!$E$10:$E$636,MATCH(F181&amp;"_"&amp;G181,'Bilag 3'!$A$10:$A$636&amp;"_"&amp;'Bilag 3'!$C$10:$C$636,0))&amp;" - "&amp;INDEX('Bilag 3'!$F$10:$F$636,MATCH(F181&amp;"_"&amp;G181,'Bilag 3'!$A$10:$A$636&amp;"_"&amp;'Bilag 3'!$C$10:$C$636,0))</f>
        <v>Sydinvest - Mellemlange Obligationer KL</v>
      </c>
      <c r="E181" s="82">
        <v>201612</v>
      </c>
      <c r="F181" s="82">
        <v>11040</v>
      </c>
      <c r="G181" s="82">
        <v>38</v>
      </c>
      <c r="H181" s="83">
        <v>98009000</v>
      </c>
      <c r="I181" s="83">
        <v>186000</v>
      </c>
      <c r="J181" s="83">
        <v>0</v>
      </c>
      <c r="K181" s="83">
        <v>32292000</v>
      </c>
      <c r="L181" s="83">
        <v>0</v>
      </c>
      <c r="M181" s="83">
        <v>0</v>
      </c>
      <c r="N181" s="83">
        <v>0</v>
      </c>
      <c r="O181" s="83">
        <v>0</v>
      </c>
      <c r="P181" s="83">
        <v>0</v>
      </c>
      <c r="Q181" s="83">
        <v>15000</v>
      </c>
      <c r="R181" s="83">
        <v>29464000</v>
      </c>
      <c r="S181" s="83">
        <v>0</v>
      </c>
      <c r="T181" s="83">
        <v>0</v>
      </c>
      <c r="U181" s="84"/>
      <c r="V181" s="83">
        <v>8471924000</v>
      </c>
      <c r="W181" s="83">
        <v>60779000</v>
      </c>
      <c r="X181" s="83">
        <v>60775000</v>
      </c>
      <c r="Y181" s="83">
        <v>4000</v>
      </c>
      <c r="Z181" s="83">
        <v>7948342000</v>
      </c>
      <c r="AA181" s="83">
        <v>7833752000</v>
      </c>
      <c r="AB181" s="83">
        <v>114590000</v>
      </c>
      <c r="AC181" s="83">
        <v>0</v>
      </c>
      <c r="AD181" s="83">
        <v>0</v>
      </c>
      <c r="AE181" s="83">
        <v>0</v>
      </c>
      <c r="AF181" s="83">
        <v>0</v>
      </c>
      <c r="AG181" s="83">
        <v>0</v>
      </c>
      <c r="AH181" s="83">
        <v>0</v>
      </c>
      <c r="AI181" s="83">
        <v>0</v>
      </c>
      <c r="AJ181" s="83">
        <v>0</v>
      </c>
      <c r="AK181" s="83">
        <v>0</v>
      </c>
      <c r="AL181" s="83">
        <v>0</v>
      </c>
      <c r="AM181" s="83">
        <v>0</v>
      </c>
      <c r="AN181" s="83">
        <v>0</v>
      </c>
      <c r="AO181" s="83">
        <v>0</v>
      </c>
      <c r="AP181" s="83">
        <v>0</v>
      </c>
      <c r="AQ181" s="83">
        <v>462803000</v>
      </c>
      <c r="AR181" s="82">
        <v>2016</v>
      </c>
      <c r="AS181" s="83">
        <v>8471924000</v>
      </c>
      <c r="AT181" s="83">
        <v>0</v>
      </c>
      <c r="AU181" s="83">
        <v>0</v>
      </c>
      <c r="AV181" s="83">
        <v>0</v>
      </c>
      <c r="AW181" s="83">
        <v>8215343000</v>
      </c>
      <c r="AX181" s="83">
        <v>0</v>
      </c>
      <c r="AY181" s="83">
        <v>0</v>
      </c>
      <c r="AZ181" s="83">
        <v>0</v>
      </c>
      <c r="BA181" s="83">
        <v>256581000</v>
      </c>
      <c r="BB181" s="84" t="s">
        <v>780</v>
      </c>
    </row>
    <row r="182" spans="1:54" x14ac:dyDescent="0.25">
      <c r="A182" s="62" t="str">
        <f t="shared" si="2"/>
        <v>1104039</v>
      </c>
      <c r="B182" s="68">
        <f>INDEX('Bilag 3'!$B$10:$B$637,MATCH('Data - enkelt'!A182,'Bilag 3'!$G$10:$G$637,0))</f>
        <v>11040</v>
      </c>
      <c r="C182" s="68">
        <f>INDEX('Bilag 3'!$D$10:$D$637,MATCH('Data - enkelt'!A182,'Bilag 3'!$G$10:$G$637,0))</f>
        <v>39</v>
      </c>
      <c r="D182" s="63" t="str">
        <f t="array" ref="D182">INDEX('Bilag 3'!$E$10:$E$636,MATCH(F182&amp;"_"&amp;G182,'Bilag 3'!$A$10:$A$636&amp;"_"&amp;'Bilag 3'!$C$10:$C$636,0))&amp;" - "&amp;INDEX('Bilag 3'!$F$10:$F$636,MATCH(F182&amp;"_"&amp;G182,'Bilag 3'!$A$10:$A$636&amp;"_"&amp;'Bilag 3'!$C$10:$C$636,0))</f>
        <v>Sydinvest - Mellemlange Obligationer Akkumulerende KL</v>
      </c>
      <c r="E182" s="82">
        <v>201612</v>
      </c>
      <c r="F182" s="82">
        <v>11040</v>
      </c>
      <c r="G182" s="82">
        <v>39</v>
      </c>
      <c r="H182" s="83">
        <v>22675000</v>
      </c>
      <c r="I182" s="83">
        <v>18000</v>
      </c>
      <c r="J182" s="83">
        <v>0</v>
      </c>
      <c r="K182" s="83">
        <v>24642000</v>
      </c>
      <c r="L182" s="83">
        <v>0</v>
      </c>
      <c r="M182" s="83">
        <v>0</v>
      </c>
      <c r="N182" s="83">
        <v>0</v>
      </c>
      <c r="O182" s="83">
        <v>0</v>
      </c>
      <c r="P182" s="83">
        <v>0</v>
      </c>
      <c r="Q182" s="83">
        <v>15000</v>
      </c>
      <c r="R182" s="83">
        <v>6933000</v>
      </c>
      <c r="S182" s="83">
        <v>0</v>
      </c>
      <c r="T182" s="83">
        <v>0</v>
      </c>
      <c r="U182" s="84"/>
      <c r="V182" s="83">
        <v>1742620000</v>
      </c>
      <c r="W182" s="83">
        <v>11994000</v>
      </c>
      <c r="X182" s="83">
        <v>11993000</v>
      </c>
      <c r="Y182" s="83">
        <v>1000</v>
      </c>
      <c r="Z182" s="83">
        <v>1634252000</v>
      </c>
      <c r="AA182" s="83">
        <v>1610374000</v>
      </c>
      <c r="AB182" s="83">
        <v>23878000</v>
      </c>
      <c r="AC182" s="83">
        <v>0</v>
      </c>
      <c r="AD182" s="83">
        <v>0</v>
      </c>
      <c r="AE182" s="83">
        <v>0</v>
      </c>
      <c r="AF182" s="83">
        <v>0</v>
      </c>
      <c r="AG182" s="83">
        <v>0</v>
      </c>
      <c r="AH182" s="83">
        <v>0</v>
      </c>
      <c r="AI182" s="83">
        <v>0</v>
      </c>
      <c r="AJ182" s="83">
        <v>0</v>
      </c>
      <c r="AK182" s="83">
        <v>0</v>
      </c>
      <c r="AL182" s="83">
        <v>0</v>
      </c>
      <c r="AM182" s="83">
        <v>0</v>
      </c>
      <c r="AN182" s="83">
        <v>0</v>
      </c>
      <c r="AO182" s="83">
        <v>0</v>
      </c>
      <c r="AP182" s="83">
        <v>0</v>
      </c>
      <c r="AQ182" s="83">
        <v>96373000</v>
      </c>
      <c r="AR182" s="82">
        <v>2016</v>
      </c>
      <c r="AS182" s="83">
        <v>1742620000</v>
      </c>
      <c r="AT182" s="83">
        <v>0</v>
      </c>
      <c r="AU182" s="83">
        <v>0</v>
      </c>
      <c r="AV182" s="83">
        <v>0</v>
      </c>
      <c r="AW182" s="83">
        <v>1692444000</v>
      </c>
      <c r="AX182" s="83">
        <v>0</v>
      </c>
      <c r="AY182" s="83">
        <v>0</v>
      </c>
      <c r="AZ182" s="83">
        <v>0</v>
      </c>
      <c r="BA182" s="83">
        <v>50176000</v>
      </c>
      <c r="BB182" s="84" t="s">
        <v>780</v>
      </c>
    </row>
    <row r="183" spans="1:54" x14ac:dyDescent="0.25">
      <c r="A183" s="62" t="str">
        <f t="shared" si="2"/>
        <v>1104040</v>
      </c>
      <c r="B183" s="68">
        <f>INDEX('Bilag 3'!$B$10:$B$637,MATCH('Data - enkelt'!A183,'Bilag 3'!$G$10:$G$637,0))</f>
        <v>11040</v>
      </c>
      <c r="C183" s="68">
        <f>INDEX('Bilag 3'!$D$10:$D$637,MATCH('Data - enkelt'!A183,'Bilag 3'!$G$10:$G$637,0))</f>
        <v>40</v>
      </c>
      <c r="D183" s="63" t="str">
        <f t="array" ref="D183">INDEX('Bilag 3'!$E$10:$E$636,MATCH(F183&amp;"_"&amp;G183,'Bilag 3'!$A$10:$A$636&amp;"_"&amp;'Bilag 3'!$C$10:$C$636,0))&amp;" - "&amp;INDEX('Bilag 3'!$F$10:$F$636,MATCH(F183&amp;"_"&amp;G183,'Bilag 3'!$A$10:$A$636&amp;"_"&amp;'Bilag 3'!$C$10:$C$636,0))</f>
        <v>Sydinvest - International Akkumulerende KL</v>
      </c>
      <c r="E183" s="82">
        <v>201612</v>
      </c>
      <c r="F183" s="82">
        <v>11040</v>
      </c>
      <c r="G183" s="82">
        <v>40</v>
      </c>
      <c r="H183" s="83">
        <v>183369000</v>
      </c>
      <c r="I183" s="83">
        <v>276000</v>
      </c>
      <c r="J183" s="83">
        <v>0</v>
      </c>
      <c r="K183" s="83">
        <v>166102000</v>
      </c>
      <c r="L183" s="83">
        <v>0</v>
      </c>
      <c r="M183" s="83">
        <v>0</v>
      </c>
      <c r="N183" s="83">
        <v>-676000</v>
      </c>
      <c r="O183" s="83">
        <v>-1876000</v>
      </c>
      <c r="P183" s="83">
        <v>0</v>
      </c>
      <c r="Q183" s="83">
        <v>832000</v>
      </c>
      <c r="R183" s="83">
        <v>17578000</v>
      </c>
      <c r="S183" s="83">
        <v>0</v>
      </c>
      <c r="T183" s="83">
        <v>1247000</v>
      </c>
      <c r="U183" s="84"/>
      <c r="V183" s="83">
        <v>3224545000</v>
      </c>
      <c r="W183" s="83">
        <v>179649000</v>
      </c>
      <c r="X183" s="83">
        <v>179649000</v>
      </c>
      <c r="Y183" s="83">
        <v>0</v>
      </c>
      <c r="Z183" s="83">
        <v>3044709000</v>
      </c>
      <c r="AA183" s="83">
        <v>0</v>
      </c>
      <c r="AB183" s="83">
        <v>2764604000</v>
      </c>
      <c r="AC183" s="83">
        <v>280105000</v>
      </c>
      <c r="AD183" s="83">
        <v>0</v>
      </c>
      <c r="AE183" s="83">
        <v>0</v>
      </c>
      <c r="AF183" s="83">
        <v>0</v>
      </c>
      <c r="AG183" s="83">
        <v>0</v>
      </c>
      <c r="AH183" s="83">
        <v>0</v>
      </c>
      <c r="AI183" s="83">
        <v>0</v>
      </c>
      <c r="AJ183" s="83">
        <v>0</v>
      </c>
      <c r="AK183" s="83">
        <v>0</v>
      </c>
      <c r="AL183" s="83">
        <v>0</v>
      </c>
      <c r="AM183" s="83">
        <v>187000</v>
      </c>
      <c r="AN183" s="83">
        <v>0</v>
      </c>
      <c r="AO183" s="83">
        <v>187000</v>
      </c>
      <c r="AP183" s="83">
        <v>0</v>
      </c>
      <c r="AQ183" s="83">
        <v>0</v>
      </c>
      <c r="AR183" s="82">
        <v>2016</v>
      </c>
      <c r="AS183" s="83">
        <v>3224545000</v>
      </c>
      <c r="AT183" s="83">
        <v>0</v>
      </c>
      <c r="AU183" s="83">
        <v>0</v>
      </c>
      <c r="AV183" s="83">
        <v>0</v>
      </c>
      <c r="AW183" s="83">
        <v>3219534000</v>
      </c>
      <c r="AX183" s="83">
        <v>432000</v>
      </c>
      <c r="AY183" s="83">
        <v>0</v>
      </c>
      <c r="AZ183" s="83">
        <v>432000</v>
      </c>
      <c r="BA183" s="83">
        <v>4579000</v>
      </c>
      <c r="BB183" s="84" t="s">
        <v>780</v>
      </c>
    </row>
    <row r="184" spans="1:54" x14ac:dyDescent="0.25">
      <c r="A184" s="62" t="str">
        <f t="shared" si="2"/>
        <v>1104041</v>
      </c>
      <c r="B184" s="68">
        <f>INDEX('Bilag 3'!$B$10:$B$637,MATCH('Data - enkelt'!A184,'Bilag 3'!$G$10:$G$637,0))</f>
        <v>11040</v>
      </c>
      <c r="C184" s="68">
        <f>INDEX('Bilag 3'!$D$10:$D$637,MATCH('Data - enkelt'!A184,'Bilag 3'!$G$10:$G$637,0))</f>
        <v>41</v>
      </c>
      <c r="D184" s="63" t="str">
        <f t="array" ref="D184">INDEX('Bilag 3'!$E$10:$E$636,MATCH(F184&amp;"_"&amp;G184,'Bilag 3'!$A$10:$A$636&amp;"_"&amp;'Bilag 3'!$C$10:$C$636,0))&amp;" - "&amp;INDEX('Bilag 3'!$F$10:$F$636,MATCH(F184&amp;"_"&amp;G184,'Bilag 3'!$A$10:$A$636&amp;"_"&amp;'Bilag 3'!$C$10:$C$636,0))</f>
        <v>Sydinvest - HøjrenteLande Lokal Valuta Akkumulerende KL</v>
      </c>
      <c r="E184" s="82">
        <v>201612</v>
      </c>
      <c r="F184" s="82">
        <v>11040</v>
      </c>
      <c r="G184" s="82">
        <v>41</v>
      </c>
      <c r="H184" s="83">
        <v>2183000</v>
      </c>
      <c r="I184" s="83">
        <v>0</v>
      </c>
      <c r="J184" s="83">
        <v>0</v>
      </c>
      <c r="K184" s="83">
        <v>-3046000</v>
      </c>
      <c r="L184" s="83">
        <v>0</v>
      </c>
      <c r="M184" s="83">
        <v>0</v>
      </c>
      <c r="N184" s="83">
        <v>-558000</v>
      </c>
      <c r="O184" s="83">
        <v>375000</v>
      </c>
      <c r="P184" s="83">
        <v>0</v>
      </c>
      <c r="Q184" s="83">
        <v>71000</v>
      </c>
      <c r="R184" s="83">
        <v>571000</v>
      </c>
      <c r="S184" s="83">
        <v>0</v>
      </c>
      <c r="T184" s="83">
        <v>0</v>
      </c>
      <c r="U184" s="84"/>
      <c r="V184" s="83">
        <v>65005000</v>
      </c>
      <c r="W184" s="83">
        <v>696000</v>
      </c>
      <c r="X184" s="83">
        <v>696000</v>
      </c>
      <c r="Y184" s="83">
        <v>0</v>
      </c>
      <c r="Z184" s="83">
        <v>64309000</v>
      </c>
      <c r="AA184" s="83">
        <v>6030000</v>
      </c>
      <c r="AB184" s="83">
        <v>58279000</v>
      </c>
      <c r="AC184" s="83">
        <v>0</v>
      </c>
      <c r="AD184" s="83">
        <v>0</v>
      </c>
      <c r="AE184" s="83">
        <v>0</v>
      </c>
      <c r="AF184" s="83">
        <v>0</v>
      </c>
      <c r="AG184" s="83">
        <v>0</v>
      </c>
      <c r="AH184" s="83">
        <v>0</v>
      </c>
      <c r="AI184" s="83">
        <v>0</v>
      </c>
      <c r="AJ184" s="83">
        <v>0</v>
      </c>
      <c r="AK184" s="83">
        <v>0</v>
      </c>
      <c r="AL184" s="83">
        <v>0</v>
      </c>
      <c r="AM184" s="83">
        <v>0</v>
      </c>
      <c r="AN184" s="83">
        <v>0</v>
      </c>
      <c r="AO184" s="83">
        <v>0</v>
      </c>
      <c r="AP184" s="83">
        <v>0</v>
      </c>
      <c r="AQ184" s="83">
        <v>0</v>
      </c>
      <c r="AR184" s="82">
        <v>2016</v>
      </c>
      <c r="AS184" s="83">
        <v>65005000</v>
      </c>
      <c r="AT184" s="83">
        <v>0</v>
      </c>
      <c r="AU184" s="83">
        <v>0</v>
      </c>
      <c r="AV184" s="83">
        <v>0</v>
      </c>
      <c r="AW184" s="83">
        <v>64744000</v>
      </c>
      <c r="AX184" s="83">
        <v>0</v>
      </c>
      <c r="AY184" s="83">
        <v>0</v>
      </c>
      <c r="AZ184" s="83">
        <v>0</v>
      </c>
      <c r="BA184" s="83">
        <v>261000</v>
      </c>
      <c r="BB184" s="84" t="s">
        <v>780</v>
      </c>
    </row>
    <row r="185" spans="1:54" x14ac:dyDescent="0.25">
      <c r="A185" s="62" t="str">
        <f t="shared" si="2"/>
        <v>1104042</v>
      </c>
      <c r="B185" s="68">
        <f>INDEX('Bilag 3'!$B$10:$B$637,MATCH('Data - enkelt'!A185,'Bilag 3'!$G$10:$G$637,0))</f>
        <v>11040</v>
      </c>
      <c r="C185" s="68">
        <f>INDEX('Bilag 3'!$D$10:$D$637,MATCH('Data - enkelt'!A185,'Bilag 3'!$G$10:$G$637,0))</f>
        <v>42</v>
      </c>
      <c r="D185" s="63" t="str">
        <f t="array" ref="D185">INDEX('Bilag 3'!$E$10:$E$636,MATCH(F185&amp;"_"&amp;G185,'Bilag 3'!$A$10:$A$636&amp;"_"&amp;'Bilag 3'!$C$10:$C$636,0))&amp;" - "&amp;INDEX('Bilag 3'!$F$10:$F$636,MATCH(F185&amp;"_"&amp;G185,'Bilag 3'!$A$10:$A$636&amp;"_"&amp;'Bilag 3'!$C$10:$C$636,0))</f>
        <v>Sydinvest - Verden Ligevægt &amp; Value Akkumulerende KL</v>
      </c>
      <c r="E185" s="82">
        <v>201612</v>
      </c>
      <c r="F185" s="82">
        <v>11040</v>
      </c>
      <c r="G185" s="82">
        <v>42</v>
      </c>
      <c r="H185" s="83">
        <v>9000</v>
      </c>
      <c r="I185" s="83">
        <v>3000</v>
      </c>
      <c r="J185" s="83">
        <v>2704000</v>
      </c>
      <c r="K185" s="83">
        <v>0</v>
      </c>
      <c r="L185" s="83">
        <v>12429000</v>
      </c>
      <c r="M185" s="83">
        <v>0</v>
      </c>
      <c r="N185" s="83">
        <v>0</v>
      </c>
      <c r="O185" s="83">
        <v>-119000</v>
      </c>
      <c r="P185" s="83">
        <v>0</v>
      </c>
      <c r="Q185" s="83">
        <v>183000</v>
      </c>
      <c r="R185" s="83">
        <v>1046000</v>
      </c>
      <c r="S185" s="83">
        <v>0</v>
      </c>
      <c r="T185" s="83">
        <v>322000</v>
      </c>
      <c r="U185" s="84"/>
      <c r="V185" s="83">
        <v>309698000</v>
      </c>
      <c r="W185" s="83">
        <v>15318000</v>
      </c>
      <c r="X185" s="83">
        <v>15318000</v>
      </c>
      <c r="Y185" s="83">
        <v>0</v>
      </c>
      <c r="Z185" s="83">
        <v>0</v>
      </c>
      <c r="AA185" s="83">
        <v>0</v>
      </c>
      <c r="AB185" s="83">
        <v>0</v>
      </c>
      <c r="AC185" s="83">
        <v>0</v>
      </c>
      <c r="AD185" s="83">
        <v>293980000</v>
      </c>
      <c r="AE185" s="83">
        <v>1574000</v>
      </c>
      <c r="AF185" s="83">
        <v>292406000</v>
      </c>
      <c r="AG185" s="83">
        <v>0</v>
      </c>
      <c r="AH185" s="83">
        <v>0</v>
      </c>
      <c r="AI185" s="83">
        <v>0</v>
      </c>
      <c r="AJ185" s="83">
        <v>0</v>
      </c>
      <c r="AK185" s="83">
        <v>0</v>
      </c>
      <c r="AL185" s="83">
        <v>0</v>
      </c>
      <c r="AM185" s="83">
        <v>0</v>
      </c>
      <c r="AN185" s="83">
        <v>0</v>
      </c>
      <c r="AO185" s="83">
        <v>0</v>
      </c>
      <c r="AP185" s="83">
        <v>0</v>
      </c>
      <c r="AQ185" s="83">
        <v>401000</v>
      </c>
      <c r="AR185" s="82">
        <v>2016</v>
      </c>
      <c r="AS185" s="83">
        <v>309698000</v>
      </c>
      <c r="AT185" s="83">
        <v>0</v>
      </c>
      <c r="AU185" s="83">
        <v>0</v>
      </c>
      <c r="AV185" s="83">
        <v>0</v>
      </c>
      <c r="AW185" s="83">
        <v>309297000</v>
      </c>
      <c r="AX185" s="83">
        <v>0</v>
      </c>
      <c r="AY185" s="83">
        <v>0</v>
      </c>
      <c r="AZ185" s="83">
        <v>0</v>
      </c>
      <c r="BA185" s="83">
        <v>401000</v>
      </c>
      <c r="BB185" s="84" t="s">
        <v>780</v>
      </c>
    </row>
    <row r="186" spans="1:54" x14ac:dyDescent="0.25">
      <c r="A186" s="62" t="str">
        <f t="shared" si="2"/>
        <v>1104043</v>
      </c>
      <c r="B186" s="68">
        <f>INDEX('Bilag 3'!$B$10:$B$637,MATCH('Data - enkelt'!A186,'Bilag 3'!$G$10:$G$637,0))</f>
        <v>11040</v>
      </c>
      <c r="C186" s="68">
        <f>INDEX('Bilag 3'!$D$10:$D$637,MATCH('Data - enkelt'!A186,'Bilag 3'!$G$10:$G$637,0))</f>
        <v>43</v>
      </c>
      <c r="D186" s="63" t="str">
        <f t="array" ref="D186">INDEX('Bilag 3'!$E$10:$E$636,MATCH(F186&amp;"_"&amp;G186,'Bilag 3'!$A$10:$A$636&amp;"_"&amp;'Bilag 3'!$C$10:$C$636,0))&amp;" - "&amp;INDEX('Bilag 3'!$F$10:$F$636,MATCH(F186&amp;"_"&amp;G186,'Bilag 3'!$A$10:$A$636&amp;"_"&amp;'Bilag 3'!$C$10:$C$636,0))</f>
        <v>Sydinvest - Latinamerika Akkumulerende KL</v>
      </c>
      <c r="E186" s="82">
        <v>201612</v>
      </c>
      <c r="F186" s="82">
        <v>11040</v>
      </c>
      <c r="G186" s="82">
        <v>43</v>
      </c>
      <c r="H186" s="83">
        <v>34000</v>
      </c>
      <c r="I186" s="83">
        <v>0</v>
      </c>
      <c r="J186" s="83">
        <v>2917000</v>
      </c>
      <c r="K186" s="83">
        <v>0</v>
      </c>
      <c r="L186" s="83">
        <v>7432000</v>
      </c>
      <c r="M186" s="83">
        <v>0</v>
      </c>
      <c r="N186" s="83">
        <v>0</v>
      </c>
      <c r="O186" s="83">
        <v>403000</v>
      </c>
      <c r="P186" s="83">
        <v>15000</v>
      </c>
      <c r="Q186" s="83">
        <v>481000</v>
      </c>
      <c r="R186" s="83">
        <v>941000</v>
      </c>
      <c r="S186" s="83">
        <v>0</v>
      </c>
      <c r="T186" s="83">
        <v>106000</v>
      </c>
      <c r="U186" s="84"/>
      <c r="V186" s="83">
        <v>65651000</v>
      </c>
      <c r="W186" s="83">
        <v>4130000</v>
      </c>
      <c r="X186" s="83">
        <v>4130000</v>
      </c>
      <c r="Y186" s="83">
        <v>0</v>
      </c>
      <c r="Z186" s="83">
        <v>0</v>
      </c>
      <c r="AA186" s="83">
        <v>0</v>
      </c>
      <c r="AB186" s="83">
        <v>0</v>
      </c>
      <c r="AC186" s="83">
        <v>0</v>
      </c>
      <c r="AD186" s="83">
        <v>59716000</v>
      </c>
      <c r="AE186" s="83">
        <v>0</v>
      </c>
      <c r="AF186" s="83">
        <v>59716000</v>
      </c>
      <c r="AG186" s="83">
        <v>0</v>
      </c>
      <c r="AH186" s="83">
        <v>0</v>
      </c>
      <c r="AI186" s="83">
        <v>0</v>
      </c>
      <c r="AJ186" s="83">
        <v>0</v>
      </c>
      <c r="AK186" s="83">
        <v>0</v>
      </c>
      <c r="AL186" s="83">
        <v>0</v>
      </c>
      <c r="AM186" s="83">
        <v>0</v>
      </c>
      <c r="AN186" s="83">
        <v>0</v>
      </c>
      <c r="AO186" s="83">
        <v>0</v>
      </c>
      <c r="AP186" s="83">
        <v>0</v>
      </c>
      <c r="AQ186" s="83">
        <v>1805000</v>
      </c>
      <c r="AR186" s="82">
        <v>2016</v>
      </c>
      <c r="AS186" s="83">
        <v>65651000</v>
      </c>
      <c r="AT186" s="83">
        <v>0</v>
      </c>
      <c r="AU186" s="83">
        <v>0</v>
      </c>
      <c r="AV186" s="83">
        <v>0</v>
      </c>
      <c r="AW186" s="83">
        <v>63520000</v>
      </c>
      <c r="AX186" s="83">
        <v>0</v>
      </c>
      <c r="AY186" s="83">
        <v>0</v>
      </c>
      <c r="AZ186" s="83">
        <v>0</v>
      </c>
      <c r="BA186" s="83">
        <v>2131000</v>
      </c>
      <c r="BB186" s="84" t="s">
        <v>780</v>
      </c>
    </row>
    <row r="187" spans="1:54" x14ac:dyDescent="0.25">
      <c r="A187" s="62" t="str">
        <f t="shared" si="2"/>
        <v>1104044</v>
      </c>
      <c r="B187" s="68">
        <f>INDEX('Bilag 3'!$B$10:$B$637,MATCH('Data - enkelt'!A187,'Bilag 3'!$G$10:$G$637,0))</f>
        <v>11040</v>
      </c>
      <c r="C187" s="68">
        <f>INDEX('Bilag 3'!$D$10:$D$637,MATCH('Data - enkelt'!A187,'Bilag 3'!$G$10:$G$637,0))</f>
        <v>44</v>
      </c>
      <c r="D187" s="63" t="str">
        <f t="array" ref="D187">INDEX('Bilag 3'!$E$10:$E$636,MATCH(F187&amp;"_"&amp;G187,'Bilag 3'!$A$10:$A$636&amp;"_"&amp;'Bilag 3'!$C$10:$C$636,0))&amp;" - "&amp;INDEX('Bilag 3'!$F$10:$F$636,MATCH(F187&amp;"_"&amp;G187,'Bilag 3'!$A$10:$A$636&amp;"_"&amp;'Bilag 3'!$C$10:$C$636,0))</f>
        <v>Sydinvest - Virksomhedsobligationer HY 2019</v>
      </c>
      <c r="E187" s="82">
        <v>201612</v>
      </c>
      <c r="F187" s="82">
        <v>11040</v>
      </c>
      <c r="G187" s="82">
        <v>44</v>
      </c>
      <c r="H187" s="83">
        <v>23628000</v>
      </c>
      <c r="I187" s="83">
        <v>6000</v>
      </c>
      <c r="J187" s="83">
        <v>0</v>
      </c>
      <c r="K187" s="83">
        <v>19187000</v>
      </c>
      <c r="L187" s="83">
        <v>0</v>
      </c>
      <c r="M187" s="83">
        <v>0</v>
      </c>
      <c r="N187" s="83">
        <v>-8802000</v>
      </c>
      <c r="O187" s="83">
        <v>103000</v>
      </c>
      <c r="P187" s="83">
        <v>0</v>
      </c>
      <c r="Q187" s="83">
        <v>29000</v>
      </c>
      <c r="R187" s="83">
        <v>4198000</v>
      </c>
      <c r="S187" s="83">
        <v>0</v>
      </c>
      <c r="T187" s="83">
        <v>0</v>
      </c>
      <c r="U187" s="84"/>
      <c r="V187" s="83">
        <v>460863000</v>
      </c>
      <c r="W187" s="83">
        <v>17418000</v>
      </c>
      <c r="X187" s="83">
        <v>17418000</v>
      </c>
      <c r="Y187" s="83">
        <v>0</v>
      </c>
      <c r="Z187" s="83">
        <v>442870000</v>
      </c>
      <c r="AA187" s="83">
        <v>2988000</v>
      </c>
      <c r="AB187" s="83">
        <v>437025000</v>
      </c>
      <c r="AC187" s="83">
        <v>2858000</v>
      </c>
      <c r="AD187" s="83">
        <v>0</v>
      </c>
      <c r="AE187" s="83">
        <v>0</v>
      </c>
      <c r="AF187" s="83">
        <v>0</v>
      </c>
      <c r="AG187" s="83">
        <v>0</v>
      </c>
      <c r="AH187" s="83">
        <v>0</v>
      </c>
      <c r="AI187" s="83">
        <v>0</v>
      </c>
      <c r="AJ187" s="83">
        <v>0</v>
      </c>
      <c r="AK187" s="83">
        <v>0</v>
      </c>
      <c r="AL187" s="83">
        <v>0</v>
      </c>
      <c r="AM187" s="83">
        <v>575000</v>
      </c>
      <c r="AN187" s="83">
        <v>0</v>
      </c>
      <c r="AO187" s="83">
        <v>575000</v>
      </c>
      <c r="AP187" s="83">
        <v>0</v>
      </c>
      <c r="AQ187" s="83">
        <v>0</v>
      </c>
      <c r="AR187" s="82">
        <v>2016</v>
      </c>
      <c r="AS187" s="83">
        <v>460863000</v>
      </c>
      <c r="AT187" s="83">
        <v>0</v>
      </c>
      <c r="AU187" s="83">
        <v>0</v>
      </c>
      <c r="AV187" s="83">
        <v>0</v>
      </c>
      <c r="AW187" s="83">
        <v>457969000</v>
      </c>
      <c r="AX187" s="83">
        <v>1821000</v>
      </c>
      <c r="AY187" s="83">
        <v>0</v>
      </c>
      <c r="AZ187" s="83">
        <v>1821000</v>
      </c>
      <c r="BA187" s="83">
        <v>1073000</v>
      </c>
      <c r="BB187" s="84" t="s">
        <v>780</v>
      </c>
    </row>
    <row r="188" spans="1:54" x14ac:dyDescent="0.25">
      <c r="A188" s="62" t="str">
        <f t="shared" si="2"/>
        <v>1104045</v>
      </c>
      <c r="B188" s="68">
        <f>INDEX('Bilag 3'!$B$10:$B$637,MATCH('Data - enkelt'!A188,'Bilag 3'!$G$10:$G$637,0))</f>
        <v>11040</v>
      </c>
      <c r="C188" s="68">
        <f>INDEX('Bilag 3'!$D$10:$D$637,MATCH('Data - enkelt'!A188,'Bilag 3'!$G$10:$G$637,0))</f>
        <v>45</v>
      </c>
      <c r="D188" s="63" t="str">
        <f t="array" ref="D188">INDEX('Bilag 3'!$E$10:$E$636,MATCH(F188&amp;"_"&amp;G188,'Bilag 3'!$A$10:$A$636&amp;"_"&amp;'Bilag 3'!$C$10:$C$636,0))&amp;" - "&amp;INDEX('Bilag 3'!$F$10:$F$636,MATCH(F188&amp;"_"&amp;G188,'Bilag 3'!$A$10:$A$636&amp;"_"&amp;'Bilag 3'!$C$10:$C$636,0))</f>
        <v>Sydinvest - Verden Etik KL</v>
      </c>
      <c r="E188" s="82">
        <v>201612</v>
      </c>
      <c r="F188" s="82">
        <v>11040</v>
      </c>
      <c r="G188" s="82">
        <v>45</v>
      </c>
      <c r="H188" s="83">
        <v>3000</v>
      </c>
      <c r="I188" s="83">
        <v>7000</v>
      </c>
      <c r="J188" s="83">
        <v>4428000</v>
      </c>
      <c r="K188" s="83">
        <v>0</v>
      </c>
      <c r="L188" s="83">
        <v>22635000</v>
      </c>
      <c r="M188" s="83">
        <v>0</v>
      </c>
      <c r="N188" s="83">
        <v>0</v>
      </c>
      <c r="O188" s="83">
        <v>-205000</v>
      </c>
      <c r="P188" s="83">
        <v>0</v>
      </c>
      <c r="Q188" s="83">
        <v>87000</v>
      </c>
      <c r="R188" s="83">
        <v>705000</v>
      </c>
      <c r="S188" s="83">
        <v>0</v>
      </c>
      <c r="T188" s="83">
        <v>519000</v>
      </c>
      <c r="U188" s="84"/>
      <c r="V188" s="83">
        <v>184406000</v>
      </c>
      <c r="W188" s="83">
        <v>7030000</v>
      </c>
      <c r="X188" s="83">
        <v>7030000</v>
      </c>
      <c r="Y188" s="83">
        <v>0</v>
      </c>
      <c r="Z188" s="83">
        <v>0</v>
      </c>
      <c r="AA188" s="83">
        <v>0</v>
      </c>
      <c r="AB188" s="83">
        <v>0</v>
      </c>
      <c r="AC188" s="83">
        <v>0</v>
      </c>
      <c r="AD188" s="83">
        <v>177113000</v>
      </c>
      <c r="AE188" s="83">
        <v>961000</v>
      </c>
      <c r="AF188" s="83">
        <v>176151000</v>
      </c>
      <c r="AG188" s="83">
        <v>0</v>
      </c>
      <c r="AH188" s="83">
        <v>0</v>
      </c>
      <c r="AI188" s="83">
        <v>0</v>
      </c>
      <c r="AJ188" s="83">
        <v>0</v>
      </c>
      <c r="AK188" s="83">
        <v>0</v>
      </c>
      <c r="AL188" s="83">
        <v>0</v>
      </c>
      <c r="AM188" s="83">
        <v>0</v>
      </c>
      <c r="AN188" s="83">
        <v>0</v>
      </c>
      <c r="AO188" s="83">
        <v>0</v>
      </c>
      <c r="AP188" s="83">
        <v>0</v>
      </c>
      <c r="AQ188" s="83">
        <v>264000</v>
      </c>
      <c r="AR188" s="82">
        <v>2016</v>
      </c>
      <c r="AS188" s="83">
        <v>184406000</v>
      </c>
      <c r="AT188" s="83">
        <v>0</v>
      </c>
      <c r="AU188" s="83">
        <v>0</v>
      </c>
      <c r="AV188" s="83">
        <v>0</v>
      </c>
      <c r="AW188" s="83">
        <v>184230000</v>
      </c>
      <c r="AX188" s="83">
        <v>0</v>
      </c>
      <c r="AY188" s="83">
        <v>0</v>
      </c>
      <c r="AZ188" s="83">
        <v>0</v>
      </c>
      <c r="BA188" s="83">
        <v>176000</v>
      </c>
      <c r="BB188" s="84" t="s">
        <v>780</v>
      </c>
    </row>
    <row r="189" spans="1:54" x14ac:dyDescent="0.25">
      <c r="A189" s="62" t="str">
        <f t="shared" si="2"/>
        <v>1104046</v>
      </c>
      <c r="B189" s="68">
        <f>INDEX('Bilag 3'!$B$10:$B$637,MATCH('Data - enkelt'!A189,'Bilag 3'!$G$10:$G$637,0))</f>
        <v>11040</v>
      </c>
      <c r="C189" s="68">
        <f>INDEX('Bilag 3'!$D$10:$D$637,MATCH('Data - enkelt'!A189,'Bilag 3'!$G$10:$G$637,0))</f>
        <v>46</v>
      </c>
      <c r="D189" s="63" t="str">
        <f t="array" ref="D189">INDEX('Bilag 3'!$E$10:$E$636,MATCH(F189&amp;"_"&amp;G189,'Bilag 3'!$A$10:$A$636&amp;"_"&amp;'Bilag 3'!$C$10:$C$636,0))&amp;" - "&amp;INDEX('Bilag 3'!$F$10:$F$636,MATCH(F189&amp;"_"&amp;G189,'Bilag 3'!$A$10:$A$636&amp;"_"&amp;'Bilag 3'!$C$10:$C$636,0))</f>
        <v>Sydinvest - Europa Ligevægt &amp; Value Akkumulerende KL</v>
      </c>
      <c r="E189" s="82">
        <v>201612</v>
      </c>
      <c r="F189" s="82">
        <v>11040</v>
      </c>
      <c r="G189" s="82">
        <v>46</v>
      </c>
      <c r="H189" s="83">
        <v>0</v>
      </c>
      <c r="I189" s="83">
        <v>0</v>
      </c>
      <c r="J189" s="83">
        <v>93000</v>
      </c>
      <c r="K189" s="83">
        <v>0</v>
      </c>
      <c r="L189" s="83">
        <v>1843000</v>
      </c>
      <c r="M189" s="83">
        <v>0</v>
      </c>
      <c r="N189" s="83">
        <v>0</v>
      </c>
      <c r="O189" s="83">
        <v>-10000</v>
      </c>
      <c r="P189" s="83">
        <v>0</v>
      </c>
      <c r="Q189" s="83">
        <v>35000</v>
      </c>
      <c r="R189" s="83">
        <v>32000</v>
      </c>
      <c r="S189" s="83">
        <v>0</v>
      </c>
      <c r="T189" s="83">
        <v>9000</v>
      </c>
      <c r="U189" s="84"/>
      <c r="V189" s="83">
        <v>28884000</v>
      </c>
      <c r="W189" s="83">
        <v>391000</v>
      </c>
      <c r="X189" s="83">
        <v>391000</v>
      </c>
      <c r="Y189" s="83">
        <v>0</v>
      </c>
      <c r="Z189" s="83">
        <v>0</v>
      </c>
      <c r="AA189" s="83">
        <v>0</v>
      </c>
      <c r="AB189" s="83">
        <v>0</v>
      </c>
      <c r="AC189" s="83">
        <v>0</v>
      </c>
      <c r="AD189" s="83">
        <v>28462000</v>
      </c>
      <c r="AE189" s="83">
        <v>286000</v>
      </c>
      <c r="AF189" s="83">
        <v>28176000</v>
      </c>
      <c r="AG189" s="83">
        <v>0</v>
      </c>
      <c r="AH189" s="83">
        <v>0</v>
      </c>
      <c r="AI189" s="83">
        <v>0</v>
      </c>
      <c r="AJ189" s="83">
        <v>0</v>
      </c>
      <c r="AK189" s="83">
        <v>0</v>
      </c>
      <c r="AL189" s="83">
        <v>0</v>
      </c>
      <c r="AM189" s="83">
        <v>0</v>
      </c>
      <c r="AN189" s="83">
        <v>0</v>
      </c>
      <c r="AO189" s="83">
        <v>0</v>
      </c>
      <c r="AP189" s="83">
        <v>0</v>
      </c>
      <c r="AQ189" s="83">
        <v>31000</v>
      </c>
      <c r="AR189" s="82">
        <v>2016</v>
      </c>
      <c r="AS189" s="83">
        <v>28884000</v>
      </c>
      <c r="AT189" s="83">
        <v>0</v>
      </c>
      <c r="AU189" s="83">
        <v>0</v>
      </c>
      <c r="AV189" s="83">
        <v>0</v>
      </c>
      <c r="AW189" s="83">
        <v>28860000</v>
      </c>
      <c r="AX189" s="83">
        <v>0</v>
      </c>
      <c r="AY189" s="83">
        <v>0</v>
      </c>
      <c r="AZ189" s="83">
        <v>0</v>
      </c>
      <c r="BA189" s="83">
        <v>25000</v>
      </c>
      <c r="BB189" s="84" t="s">
        <v>780</v>
      </c>
    </row>
    <row r="190" spans="1:54" x14ac:dyDescent="0.25">
      <c r="A190" s="62" t="str">
        <f t="shared" si="2"/>
        <v>110441</v>
      </c>
      <c r="B190" s="68">
        <f>INDEX('Bilag 3'!$B$10:$B$637,MATCH('Data - enkelt'!A190,'Bilag 3'!$G$10:$G$637,0))</f>
        <v>11044</v>
      </c>
      <c r="C190" s="68">
        <f>INDEX('Bilag 3'!$D$10:$D$637,MATCH('Data - enkelt'!A190,'Bilag 3'!$G$10:$G$637,0))</f>
        <v>1</v>
      </c>
      <c r="D190" s="63" t="str">
        <f t="array" ref="D190">INDEX('Bilag 3'!$E$10:$E$636,MATCH(F190&amp;"_"&amp;G190,'Bilag 3'!$A$10:$A$636&amp;"_"&amp;'Bilag 3'!$C$10:$C$636,0))&amp;" - "&amp;INDEX('Bilag 3'!$F$10:$F$636,MATCH(F190&amp;"_"&amp;G190,'Bilag 3'!$A$10:$A$636&amp;"_"&amp;'Bilag 3'!$C$10:$C$636,0))</f>
        <v>Jyske Invest - Jyske Invest Korte Obligationer KL</v>
      </c>
      <c r="E190" s="82">
        <v>201612</v>
      </c>
      <c r="F190" s="82">
        <v>11044</v>
      </c>
      <c r="G190" s="82">
        <v>1</v>
      </c>
      <c r="H190" s="83">
        <v>13788000</v>
      </c>
      <c r="I190" s="83">
        <v>0</v>
      </c>
      <c r="J190" s="83">
        <v>0</v>
      </c>
      <c r="K190" s="83">
        <v>7738000</v>
      </c>
      <c r="L190" s="83">
        <v>25000</v>
      </c>
      <c r="M190" s="83">
        <v>0</v>
      </c>
      <c r="N190" s="83">
        <v>-1709000</v>
      </c>
      <c r="O190" s="83">
        <v>-1000</v>
      </c>
      <c r="P190" s="83">
        <v>0</v>
      </c>
      <c r="Q190" s="83">
        <v>15000</v>
      </c>
      <c r="R190" s="83">
        <v>2516000</v>
      </c>
      <c r="S190" s="83">
        <v>0</v>
      </c>
      <c r="T190" s="83">
        <v>0</v>
      </c>
      <c r="U190" s="84" t="s">
        <v>950</v>
      </c>
      <c r="V190" s="83">
        <v>789894000</v>
      </c>
      <c r="W190" s="83">
        <v>735000</v>
      </c>
      <c r="X190" s="83">
        <v>735000</v>
      </c>
      <c r="Y190" s="83">
        <v>0</v>
      </c>
      <c r="Z190" s="83">
        <v>783708000</v>
      </c>
      <c r="AA190" s="83">
        <v>734208000</v>
      </c>
      <c r="AB190" s="83">
        <v>49500000</v>
      </c>
      <c r="AC190" s="83">
        <v>0</v>
      </c>
      <c r="AD190" s="83">
        <v>1932000</v>
      </c>
      <c r="AE190" s="83">
        <v>0</v>
      </c>
      <c r="AF190" s="83">
        <v>0</v>
      </c>
      <c r="AG190" s="83">
        <v>1932000</v>
      </c>
      <c r="AH190" s="83">
        <v>0</v>
      </c>
      <c r="AI190" s="83">
        <v>0</v>
      </c>
      <c r="AJ190" s="83">
        <v>0</v>
      </c>
      <c r="AK190" s="83">
        <v>0</v>
      </c>
      <c r="AL190" s="83">
        <v>0</v>
      </c>
      <c r="AM190" s="83">
        <v>0</v>
      </c>
      <c r="AN190" s="83">
        <v>0</v>
      </c>
      <c r="AO190" s="83">
        <v>0</v>
      </c>
      <c r="AP190" s="83">
        <v>0</v>
      </c>
      <c r="AQ190" s="83">
        <v>3519000</v>
      </c>
      <c r="AR190" s="82">
        <v>2016</v>
      </c>
      <c r="AS190" s="83">
        <v>789894000</v>
      </c>
      <c r="AT190" s="83">
        <v>0</v>
      </c>
      <c r="AU190" s="83">
        <v>0</v>
      </c>
      <c r="AV190" s="83">
        <v>0</v>
      </c>
      <c r="AW190" s="83">
        <v>789787000</v>
      </c>
      <c r="AX190" s="83">
        <v>107000</v>
      </c>
      <c r="AY190" s="83">
        <v>107000</v>
      </c>
      <c r="AZ190" s="83">
        <v>0</v>
      </c>
      <c r="BA190" s="83">
        <v>0</v>
      </c>
      <c r="BB190" s="84" t="s">
        <v>780</v>
      </c>
    </row>
    <row r="191" spans="1:54" x14ac:dyDescent="0.25">
      <c r="A191" s="62" t="str">
        <f t="shared" si="2"/>
        <v>110442</v>
      </c>
      <c r="B191" s="68">
        <f>INDEX('Bilag 3'!$B$10:$B$637,MATCH('Data - enkelt'!A191,'Bilag 3'!$G$10:$G$637,0))</f>
        <v>11044</v>
      </c>
      <c r="C191" s="68">
        <f>INDEX('Bilag 3'!$D$10:$D$637,MATCH('Data - enkelt'!A191,'Bilag 3'!$G$10:$G$637,0))</f>
        <v>2</v>
      </c>
      <c r="D191" s="63" t="str">
        <f t="array" ref="D191">INDEX('Bilag 3'!$E$10:$E$636,MATCH(F191&amp;"_"&amp;G191,'Bilag 3'!$A$10:$A$636&amp;"_"&amp;'Bilag 3'!$C$10:$C$636,0))&amp;" - "&amp;INDEX('Bilag 3'!$F$10:$F$636,MATCH(F191&amp;"_"&amp;G191,'Bilag 3'!$A$10:$A$636&amp;"_"&amp;'Bilag 3'!$C$10:$C$636,0))</f>
        <v>Jyske Invest - Jyske Invest Obligationer og Aktier KL</v>
      </c>
      <c r="E191" s="82">
        <v>201612</v>
      </c>
      <c r="F191" s="82">
        <v>11044</v>
      </c>
      <c r="G191" s="82">
        <v>2</v>
      </c>
      <c r="H191" s="83">
        <v>930000</v>
      </c>
      <c r="I191" s="83">
        <v>1000</v>
      </c>
      <c r="J191" s="83">
        <v>2202000</v>
      </c>
      <c r="K191" s="83">
        <v>1622000</v>
      </c>
      <c r="L191" s="83">
        <v>4433000</v>
      </c>
      <c r="M191" s="83">
        <v>0</v>
      </c>
      <c r="N191" s="83">
        <v>0</v>
      </c>
      <c r="O191" s="83">
        <v>-58000</v>
      </c>
      <c r="P191" s="83">
        <v>1000</v>
      </c>
      <c r="Q191" s="83">
        <v>251000</v>
      </c>
      <c r="R191" s="83">
        <v>1548000</v>
      </c>
      <c r="S191" s="83">
        <v>0</v>
      </c>
      <c r="T191" s="83">
        <v>165000</v>
      </c>
      <c r="U191" s="84" t="s">
        <v>951</v>
      </c>
      <c r="V191" s="83">
        <v>153107000</v>
      </c>
      <c r="W191" s="83">
        <v>802000</v>
      </c>
      <c r="X191" s="83">
        <v>802000</v>
      </c>
      <c r="Y191" s="83">
        <v>0</v>
      </c>
      <c r="Z191" s="83">
        <v>54948000</v>
      </c>
      <c r="AA191" s="83">
        <v>54948000</v>
      </c>
      <c r="AB191" s="83">
        <v>0</v>
      </c>
      <c r="AC191" s="83">
        <v>0</v>
      </c>
      <c r="AD191" s="83">
        <v>96940000</v>
      </c>
      <c r="AE191" s="83">
        <v>1806000</v>
      </c>
      <c r="AF191" s="83">
        <v>94887000</v>
      </c>
      <c r="AG191" s="83">
        <v>247000</v>
      </c>
      <c r="AH191" s="83">
        <v>0</v>
      </c>
      <c r="AI191" s="83">
        <v>0</v>
      </c>
      <c r="AJ191" s="83">
        <v>0</v>
      </c>
      <c r="AK191" s="83">
        <v>0</v>
      </c>
      <c r="AL191" s="83">
        <v>0</v>
      </c>
      <c r="AM191" s="83">
        <v>0</v>
      </c>
      <c r="AN191" s="83">
        <v>0</v>
      </c>
      <c r="AO191" s="83">
        <v>0</v>
      </c>
      <c r="AP191" s="83">
        <v>0</v>
      </c>
      <c r="AQ191" s="83">
        <v>417000</v>
      </c>
      <c r="AR191" s="82">
        <v>2016</v>
      </c>
      <c r="AS191" s="83">
        <v>153107000</v>
      </c>
      <c r="AT191" s="83">
        <v>0</v>
      </c>
      <c r="AU191" s="83">
        <v>0</v>
      </c>
      <c r="AV191" s="83">
        <v>0</v>
      </c>
      <c r="AW191" s="83">
        <v>153107000</v>
      </c>
      <c r="AX191" s="83">
        <v>0</v>
      </c>
      <c r="AY191" s="83">
        <v>0</v>
      </c>
      <c r="AZ191" s="83">
        <v>0</v>
      </c>
      <c r="BA191" s="83">
        <v>0</v>
      </c>
      <c r="BB191" s="84" t="s">
        <v>780</v>
      </c>
    </row>
    <row r="192" spans="1:54" x14ac:dyDescent="0.25">
      <c r="A192" s="62" t="str">
        <f t="shared" si="2"/>
        <v>110445</v>
      </c>
      <c r="B192" s="68">
        <f>INDEX('Bilag 3'!$B$10:$B$637,MATCH('Data - enkelt'!A192,'Bilag 3'!$G$10:$G$637,0))</f>
        <v>11044</v>
      </c>
      <c r="C192" s="68">
        <f>INDEX('Bilag 3'!$D$10:$D$637,MATCH('Data - enkelt'!A192,'Bilag 3'!$G$10:$G$637,0))</f>
        <v>5</v>
      </c>
      <c r="D192" s="63" t="str">
        <f t="array" ref="D192">INDEX('Bilag 3'!$E$10:$E$636,MATCH(F192&amp;"_"&amp;G192,'Bilag 3'!$A$10:$A$636&amp;"_"&amp;'Bilag 3'!$C$10:$C$636,0))&amp;" - "&amp;INDEX('Bilag 3'!$F$10:$F$636,MATCH(F192&amp;"_"&amp;G192,'Bilag 3'!$A$10:$A$636&amp;"_"&amp;'Bilag 3'!$C$10:$C$636,0))</f>
        <v>Jyske Invest - Jyske Invest Globale Aktier KL</v>
      </c>
      <c r="E192" s="82">
        <v>201612</v>
      </c>
      <c r="F192" s="82">
        <v>11044</v>
      </c>
      <c r="G192" s="82">
        <v>5</v>
      </c>
      <c r="H192" s="83">
        <v>20000</v>
      </c>
      <c r="I192" s="83">
        <v>66000</v>
      </c>
      <c r="J192" s="83">
        <v>115393000</v>
      </c>
      <c r="K192" s="83">
        <v>0</v>
      </c>
      <c r="L192" s="83">
        <v>215601000</v>
      </c>
      <c r="M192" s="83">
        <v>0</v>
      </c>
      <c r="N192" s="83">
        <v>0</v>
      </c>
      <c r="O192" s="83">
        <v>-3842000</v>
      </c>
      <c r="P192" s="83">
        <v>66000</v>
      </c>
      <c r="Q192" s="83">
        <v>9042000</v>
      </c>
      <c r="R192" s="83">
        <v>74402000</v>
      </c>
      <c r="S192" s="83">
        <v>0</v>
      </c>
      <c r="T192" s="83">
        <v>9637000</v>
      </c>
      <c r="U192" s="84" t="s">
        <v>952</v>
      </c>
      <c r="V192" s="83">
        <v>4744307000</v>
      </c>
      <c r="W192" s="83">
        <v>17917000</v>
      </c>
      <c r="X192" s="83">
        <v>17917000</v>
      </c>
      <c r="Y192" s="83">
        <v>0</v>
      </c>
      <c r="Z192" s="83">
        <v>0</v>
      </c>
      <c r="AA192" s="83">
        <v>0</v>
      </c>
      <c r="AB192" s="83">
        <v>0</v>
      </c>
      <c r="AC192" s="83">
        <v>0</v>
      </c>
      <c r="AD192" s="83">
        <v>4717597000</v>
      </c>
      <c r="AE192" s="83">
        <v>89780000</v>
      </c>
      <c r="AF192" s="83">
        <v>4619656000</v>
      </c>
      <c r="AG192" s="83">
        <v>8161000</v>
      </c>
      <c r="AH192" s="83">
        <v>0</v>
      </c>
      <c r="AI192" s="83">
        <v>0</v>
      </c>
      <c r="AJ192" s="83">
        <v>0</v>
      </c>
      <c r="AK192" s="83">
        <v>0</v>
      </c>
      <c r="AL192" s="83">
        <v>0</v>
      </c>
      <c r="AM192" s="83">
        <v>0</v>
      </c>
      <c r="AN192" s="83">
        <v>0</v>
      </c>
      <c r="AO192" s="83">
        <v>0</v>
      </c>
      <c r="AP192" s="83">
        <v>0</v>
      </c>
      <c r="AQ192" s="83">
        <v>8793000</v>
      </c>
      <c r="AR192" s="82">
        <v>2016</v>
      </c>
      <c r="AS192" s="83">
        <v>4744307000</v>
      </c>
      <c r="AT192" s="83">
        <v>0</v>
      </c>
      <c r="AU192" s="83">
        <v>0</v>
      </c>
      <c r="AV192" s="83">
        <v>0</v>
      </c>
      <c r="AW192" s="83">
        <v>4744307000</v>
      </c>
      <c r="AX192" s="83">
        <v>0</v>
      </c>
      <c r="AY192" s="83">
        <v>0</v>
      </c>
      <c r="AZ192" s="83">
        <v>0</v>
      </c>
      <c r="BA192" s="83">
        <v>0</v>
      </c>
      <c r="BB192" s="84" t="s">
        <v>780</v>
      </c>
    </row>
    <row r="193" spans="1:54" x14ac:dyDescent="0.25">
      <c r="A193" s="62" t="str">
        <f t="shared" si="2"/>
        <v>110447</v>
      </c>
      <c r="B193" s="68">
        <f>INDEX('Bilag 3'!$B$10:$B$637,MATCH('Data - enkelt'!A193,'Bilag 3'!$G$10:$G$637,0))</f>
        <v>11044</v>
      </c>
      <c r="C193" s="68">
        <f>INDEX('Bilag 3'!$D$10:$D$637,MATCH('Data - enkelt'!A193,'Bilag 3'!$G$10:$G$637,0))</f>
        <v>7</v>
      </c>
      <c r="D193" s="63" t="str">
        <f t="array" ref="D193">INDEX('Bilag 3'!$E$10:$E$636,MATCH(F193&amp;"_"&amp;G193,'Bilag 3'!$A$10:$A$636&amp;"_"&amp;'Bilag 3'!$C$10:$C$636,0))&amp;" - "&amp;INDEX('Bilag 3'!$F$10:$F$636,MATCH(F193&amp;"_"&amp;G193,'Bilag 3'!$A$10:$A$636&amp;"_"&amp;'Bilag 3'!$C$10:$C$636,0))</f>
        <v>Jyske Invest - Jyske Invest Nye Aktiemarkeder KL</v>
      </c>
      <c r="E193" s="82">
        <v>201612</v>
      </c>
      <c r="F193" s="82">
        <v>11044</v>
      </c>
      <c r="G193" s="82">
        <v>7</v>
      </c>
      <c r="H193" s="83">
        <v>28000</v>
      </c>
      <c r="I193" s="83">
        <v>87000</v>
      </c>
      <c r="J193" s="83">
        <v>16283000</v>
      </c>
      <c r="K193" s="83">
        <v>0</v>
      </c>
      <c r="L193" s="83">
        <v>50368000</v>
      </c>
      <c r="M193" s="83">
        <v>0</v>
      </c>
      <c r="N193" s="83">
        <v>0</v>
      </c>
      <c r="O193" s="83">
        <v>-2054000</v>
      </c>
      <c r="P193" s="83">
        <v>87000</v>
      </c>
      <c r="Q193" s="83">
        <v>3788000</v>
      </c>
      <c r="R193" s="83">
        <v>9869000</v>
      </c>
      <c r="S193" s="83">
        <v>0</v>
      </c>
      <c r="T193" s="83">
        <v>557000</v>
      </c>
      <c r="U193" s="84" t="s">
        <v>953</v>
      </c>
      <c r="V193" s="83">
        <v>637281000</v>
      </c>
      <c r="W193" s="83">
        <v>15124000</v>
      </c>
      <c r="X193" s="83">
        <v>15124000</v>
      </c>
      <c r="Y193" s="83">
        <v>0</v>
      </c>
      <c r="Z193" s="83">
        <v>0</v>
      </c>
      <c r="AA193" s="83">
        <v>0</v>
      </c>
      <c r="AB193" s="83">
        <v>0</v>
      </c>
      <c r="AC193" s="83">
        <v>0</v>
      </c>
      <c r="AD193" s="83">
        <v>621331000</v>
      </c>
      <c r="AE193" s="83">
        <v>0</v>
      </c>
      <c r="AF193" s="83">
        <v>620259000</v>
      </c>
      <c r="AG193" s="83">
        <v>1072000</v>
      </c>
      <c r="AH193" s="83">
        <v>0</v>
      </c>
      <c r="AI193" s="83">
        <v>0</v>
      </c>
      <c r="AJ193" s="83">
        <v>0</v>
      </c>
      <c r="AK193" s="83">
        <v>0</v>
      </c>
      <c r="AL193" s="83">
        <v>0</v>
      </c>
      <c r="AM193" s="83">
        <v>0</v>
      </c>
      <c r="AN193" s="83">
        <v>0</v>
      </c>
      <c r="AO193" s="83">
        <v>0</v>
      </c>
      <c r="AP193" s="83">
        <v>0</v>
      </c>
      <c r="AQ193" s="83">
        <v>826000</v>
      </c>
      <c r="AR193" s="82">
        <v>2016</v>
      </c>
      <c r="AS193" s="83">
        <v>637281000</v>
      </c>
      <c r="AT193" s="83">
        <v>0</v>
      </c>
      <c r="AU193" s="83">
        <v>0</v>
      </c>
      <c r="AV193" s="83">
        <v>0</v>
      </c>
      <c r="AW193" s="83">
        <v>624662000</v>
      </c>
      <c r="AX193" s="83">
        <v>0</v>
      </c>
      <c r="AY193" s="83">
        <v>0</v>
      </c>
      <c r="AZ193" s="83">
        <v>0</v>
      </c>
      <c r="BA193" s="83">
        <v>12619000</v>
      </c>
      <c r="BB193" s="84" t="s">
        <v>780</v>
      </c>
    </row>
    <row r="194" spans="1:54" x14ac:dyDescent="0.25">
      <c r="A194" s="62" t="str">
        <f t="shared" si="2"/>
        <v>110449</v>
      </c>
      <c r="B194" s="68">
        <f>INDEX('Bilag 3'!$B$10:$B$637,MATCH('Data - enkelt'!A194,'Bilag 3'!$G$10:$G$637,0))</f>
        <v>11044</v>
      </c>
      <c r="C194" s="68">
        <f>INDEX('Bilag 3'!$D$10:$D$637,MATCH('Data - enkelt'!A194,'Bilag 3'!$G$10:$G$637,0))</f>
        <v>9</v>
      </c>
      <c r="D194" s="63" t="str">
        <f t="array" ref="D194">INDEX('Bilag 3'!$E$10:$E$636,MATCH(F194&amp;"_"&amp;G194,'Bilag 3'!$A$10:$A$636&amp;"_"&amp;'Bilag 3'!$C$10:$C$636,0))&amp;" - "&amp;INDEX('Bilag 3'!$F$10:$F$636,MATCH(F194&amp;"_"&amp;G194,'Bilag 3'!$A$10:$A$636&amp;"_"&amp;'Bilag 3'!$C$10:$C$636,0))</f>
        <v>Jyske Invest - Jyske Invest Danske Aktier KL</v>
      </c>
      <c r="E194" s="82">
        <v>201612</v>
      </c>
      <c r="F194" s="82">
        <v>11044</v>
      </c>
      <c r="G194" s="82">
        <v>9</v>
      </c>
      <c r="H194" s="83">
        <v>0</v>
      </c>
      <c r="I194" s="83">
        <v>0</v>
      </c>
      <c r="J194" s="83">
        <v>6580000</v>
      </c>
      <c r="K194" s="83">
        <v>0</v>
      </c>
      <c r="L194" s="83">
        <v>6855000</v>
      </c>
      <c r="M194" s="83">
        <v>0</v>
      </c>
      <c r="N194" s="83">
        <v>0</v>
      </c>
      <c r="O194" s="83">
        <v>0</v>
      </c>
      <c r="P194" s="83">
        <v>0</v>
      </c>
      <c r="Q194" s="83">
        <v>146000</v>
      </c>
      <c r="R194" s="83">
        <v>3734000</v>
      </c>
      <c r="S194" s="83">
        <v>0</v>
      </c>
      <c r="T194" s="83">
        <v>-53000</v>
      </c>
      <c r="U194" s="84" t="s">
        <v>954</v>
      </c>
      <c r="V194" s="83">
        <v>320021000</v>
      </c>
      <c r="W194" s="83">
        <v>3813000</v>
      </c>
      <c r="X194" s="83">
        <v>3813000</v>
      </c>
      <c r="Y194" s="83">
        <v>0</v>
      </c>
      <c r="Z194" s="83">
        <v>0</v>
      </c>
      <c r="AA194" s="83">
        <v>0</v>
      </c>
      <c r="AB194" s="83">
        <v>0</v>
      </c>
      <c r="AC194" s="83">
        <v>0</v>
      </c>
      <c r="AD194" s="83">
        <v>316209000</v>
      </c>
      <c r="AE194" s="83">
        <v>315744000</v>
      </c>
      <c r="AF194" s="83">
        <v>0</v>
      </c>
      <c r="AG194" s="83">
        <v>464000</v>
      </c>
      <c r="AH194" s="83">
        <v>0</v>
      </c>
      <c r="AI194" s="83">
        <v>0</v>
      </c>
      <c r="AJ194" s="83">
        <v>0</v>
      </c>
      <c r="AK194" s="83">
        <v>0</v>
      </c>
      <c r="AL194" s="83">
        <v>0</v>
      </c>
      <c r="AM194" s="83">
        <v>0</v>
      </c>
      <c r="AN194" s="83">
        <v>0</v>
      </c>
      <c r="AO194" s="83">
        <v>0</v>
      </c>
      <c r="AP194" s="83">
        <v>0</v>
      </c>
      <c r="AQ194" s="83">
        <v>0</v>
      </c>
      <c r="AR194" s="82">
        <v>2016</v>
      </c>
      <c r="AS194" s="83">
        <v>320021000</v>
      </c>
      <c r="AT194" s="83">
        <v>0</v>
      </c>
      <c r="AU194" s="83">
        <v>0</v>
      </c>
      <c r="AV194" s="83">
        <v>0</v>
      </c>
      <c r="AW194" s="83">
        <v>320021000</v>
      </c>
      <c r="AX194" s="83">
        <v>0</v>
      </c>
      <c r="AY194" s="83">
        <v>0</v>
      </c>
      <c r="AZ194" s="83">
        <v>0</v>
      </c>
      <c r="BA194" s="83">
        <v>0</v>
      </c>
      <c r="BB194" s="84" t="s">
        <v>780</v>
      </c>
    </row>
    <row r="195" spans="1:54" x14ac:dyDescent="0.25">
      <c r="A195" s="62" t="str">
        <f t="shared" ref="A195:A258" si="3">F195&amp;""&amp;G195</f>
        <v>1104410</v>
      </c>
      <c r="B195" s="68">
        <f>INDEX('Bilag 3'!$B$10:$B$637,MATCH('Data - enkelt'!A195,'Bilag 3'!$G$10:$G$637,0))</f>
        <v>11044</v>
      </c>
      <c r="C195" s="68">
        <f>INDEX('Bilag 3'!$D$10:$D$637,MATCH('Data - enkelt'!A195,'Bilag 3'!$G$10:$G$637,0))</f>
        <v>10</v>
      </c>
      <c r="D195" s="63" t="str">
        <f t="array" ref="D195">INDEX('Bilag 3'!$E$10:$E$636,MATCH(F195&amp;"_"&amp;G195,'Bilag 3'!$A$10:$A$636&amp;"_"&amp;'Bilag 3'!$C$10:$C$636,0))&amp;" - "&amp;INDEX('Bilag 3'!$F$10:$F$636,MATCH(F195&amp;"_"&amp;G195,'Bilag 3'!$A$10:$A$636&amp;"_"&amp;'Bilag 3'!$C$10:$C$636,0))</f>
        <v>Jyske Invest - Jyske Invest Lange Obligationer KL</v>
      </c>
      <c r="E195" s="82">
        <v>201612</v>
      </c>
      <c r="F195" s="82">
        <v>11044</v>
      </c>
      <c r="G195" s="82">
        <v>10</v>
      </c>
      <c r="H195" s="83">
        <v>92557000</v>
      </c>
      <c r="I195" s="83">
        <v>1000</v>
      </c>
      <c r="J195" s="83">
        <v>0</v>
      </c>
      <c r="K195" s="83">
        <v>160893000</v>
      </c>
      <c r="L195" s="83">
        <v>77000</v>
      </c>
      <c r="M195" s="83">
        <v>0</v>
      </c>
      <c r="N195" s="83">
        <v>-7997000</v>
      </c>
      <c r="O195" s="83">
        <v>-71000</v>
      </c>
      <c r="P195" s="83">
        <v>1000</v>
      </c>
      <c r="Q195" s="83">
        <v>56000</v>
      </c>
      <c r="R195" s="83">
        <v>25851000</v>
      </c>
      <c r="S195" s="83">
        <v>0</v>
      </c>
      <c r="T195" s="83">
        <v>0</v>
      </c>
      <c r="U195" s="84" t="s">
        <v>955</v>
      </c>
      <c r="V195" s="83">
        <v>5461775000</v>
      </c>
      <c r="W195" s="83">
        <v>93489000</v>
      </c>
      <c r="X195" s="83">
        <v>1160000</v>
      </c>
      <c r="Y195" s="83">
        <v>92328000</v>
      </c>
      <c r="Z195" s="83">
        <v>5325290000</v>
      </c>
      <c r="AA195" s="83">
        <v>5227664000</v>
      </c>
      <c r="AB195" s="83">
        <v>97626000</v>
      </c>
      <c r="AC195" s="83">
        <v>0</v>
      </c>
      <c r="AD195" s="83">
        <v>7840000</v>
      </c>
      <c r="AE195" s="83">
        <v>0</v>
      </c>
      <c r="AF195" s="83">
        <v>0</v>
      </c>
      <c r="AG195" s="83">
        <v>7840000</v>
      </c>
      <c r="AH195" s="83">
        <v>0</v>
      </c>
      <c r="AI195" s="83">
        <v>0</v>
      </c>
      <c r="AJ195" s="83">
        <v>0</v>
      </c>
      <c r="AK195" s="83">
        <v>0</v>
      </c>
      <c r="AL195" s="83">
        <v>0</v>
      </c>
      <c r="AM195" s="83">
        <v>0</v>
      </c>
      <c r="AN195" s="83">
        <v>0</v>
      </c>
      <c r="AO195" s="83">
        <v>0</v>
      </c>
      <c r="AP195" s="83">
        <v>0</v>
      </c>
      <c r="AQ195" s="83">
        <v>35157000</v>
      </c>
      <c r="AR195" s="82">
        <v>2016</v>
      </c>
      <c r="AS195" s="83">
        <v>5461775000</v>
      </c>
      <c r="AT195" s="83">
        <v>93160000</v>
      </c>
      <c r="AU195" s="83">
        <v>93160000</v>
      </c>
      <c r="AV195" s="83">
        <v>0</v>
      </c>
      <c r="AW195" s="83">
        <v>5336547000</v>
      </c>
      <c r="AX195" s="83">
        <v>1014000</v>
      </c>
      <c r="AY195" s="83">
        <v>1014000</v>
      </c>
      <c r="AZ195" s="83">
        <v>0</v>
      </c>
      <c r="BA195" s="83">
        <v>31054000</v>
      </c>
      <c r="BB195" s="84" t="s">
        <v>780</v>
      </c>
    </row>
    <row r="196" spans="1:54" x14ac:dyDescent="0.25">
      <c r="A196" s="62" t="str">
        <f t="shared" si="3"/>
        <v>1104414</v>
      </c>
      <c r="B196" s="68">
        <f>INDEX('Bilag 3'!$B$10:$B$637,MATCH('Data - enkelt'!A196,'Bilag 3'!$G$10:$G$637,0))</f>
        <v>11044</v>
      </c>
      <c r="C196" s="68">
        <f>INDEX('Bilag 3'!$D$10:$D$637,MATCH('Data - enkelt'!A196,'Bilag 3'!$G$10:$G$637,0))</f>
        <v>14</v>
      </c>
      <c r="D196" s="63" t="str">
        <f t="array" ref="D196">INDEX('Bilag 3'!$E$10:$E$636,MATCH(F196&amp;"_"&amp;G196,'Bilag 3'!$A$10:$A$636&amp;"_"&amp;'Bilag 3'!$C$10:$C$636,0))&amp;" - "&amp;INDEX('Bilag 3'!$F$10:$F$636,MATCH(F196&amp;"_"&amp;G196,'Bilag 3'!$A$10:$A$636&amp;"_"&amp;'Bilag 3'!$C$10:$C$636,0))</f>
        <v>Jyske Invest - Jyske Invest Fjernøsten Aktier KL</v>
      </c>
      <c r="E196" s="82">
        <v>201612</v>
      </c>
      <c r="F196" s="82">
        <v>11044</v>
      </c>
      <c r="G196" s="82">
        <v>14</v>
      </c>
      <c r="H196" s="83">
        <v>2000</v>
      </c>
      <c r="I196" s="83">
        <v>9000</v>
      </c>
      <c r="J196" s="83">
        <v>10939000</v>
      </c>
      <c r="K196" s="83">
        <v>0</v>
      </c>
      <c r="L196" s="83">
        <v>-3154000</v>
      </c>
      <c r="M196" s="83">
        <v>0</v>
      </c>
      <c r="N196" s="83">
        <v>0</v>
      </c>
      <c r="O196" s="83">
        <v>-997000</v>
      </c>
      <c r="P196" s="83">
        <v>9000</v>
      </c>
      <c r="Q196" s="83">
        <v>2967000</v>
      </c>
      <c r="R196" s="83">
        <v>5096000</v>
      </c>
      <c r="S196" s="83">
        <v>0</v>
      </c>
      <c r="T196" s="83">
        <v>-345000</v>
      </c>
      <c r="U196" s="84" t="s">
        <v>956</v>
      </c>
      <c r="V196" s="83">
        <v>311156000</v>
      </c>
      <c r="W196" s="83">
        <v>8161000</v>
      </c>
      <c r="X196" s="83">
        <v>8161000</v>
      </c>
      <c r="Y196" s="83">
        <v>0</v>
      </c>
      <c r="Z196" s="83">
        <v>0</v>
      </c>
      <c r="AA196" s="83">
        <v>0</v>
      </c>
      <c r="AB196" s="83">
        <v>0</v>
      </c>
      <c r="AC196" s="83">
        <v>0</v>
      </c>
      <c r="AD196" s="83">
        <v>302990000</v>
      </c>
      <c r="AE196" s="83">
        <v>0</v>
      </c>
      <c r="AF196" s="83">
        <v>302429000</v>
      </c>
      <c r="AG196" s="83">
        <v>562000</v>
      </c>
      <c r="AH196" s="83">
        <v>0</v>
      </c>
      <c r="AI196" s="83">
        <v>0</v>
      </c>
      <c r="AJ196" s="83">
        <v>0</v>
      </c>
      <c r="AK196" s="83">
        <v>0</v>
      </c>
      <c r="AL196" s="83">
        <v>0</v>
      </c>
      <c r="AM196" s="83">
        <v>0</v>
      </c>
      <c r="AN196" s="83">
        <v>0</v>
      </c>
      <c r="AO196" s="83">
        <v>0</v>
      </c>
      <c r="AP196" s="83">
        <v>0</v>
      </c>
      <c r="AQ196" s="83">
        <v>4000</v>
      </c>
      <c r="AR196" s="82">
        <v>2016</v>
      </c>
      <c r="AS196" s="83">
        <v>311156000</v>
      </c>
      <c r="AT196" s="83">
        <v>0</v>
      </c>
      <c r="AU196" s="83">
        <v>0</v>
      </c>
      <c r="AV196" s="83">
        <v>0</v>
      </c>
      <c r="AW196" s="83">
        <v>306172000</v>
      </c>
      <c r="AX196" s="83">
        <v>0</v>
      </c>
      <c r="AY196" s="83">
        <v>0</v>
      </c>
      <c r="AZ196" s="83">
        <v>0</v>
      </c>
      <c r="BA196" s="83">
        <v>4984000</v>
      </c>
      <c r="BB196" s="84" t="s">
        <v>780</v>
      </c>
    </row>
    <row r="197" spans="1:54" x14ac:dyDescent="0.25">
      <c r="A197" s="62" t="str">
        <f t="shared" si="3"/>
        <v>1104415</v>
      </c>
      <c r="B197" s="68">
        <f>INDEX('Bilag 3'!$B$10:$B$637,MATCH('Data - enkelt'!A197,'Bilag 3'!$G$10:$G$637,0))</f>
        <v>11044</v>
      </c>
      <c r="C197" s="68">
        <f>INDEX('Bilag 3'!$D$10:$D$637,MATCH('Data - enkelt'!A197,'Bilag 3'!$G$10:$G$637,0))</f>
        <v>15</v>
      </c>
      <c r="D197" s="63" t="str">
        <f t="array" ref="D197">INDEX('Bilag 3'!$E$10:$E$636,MATCH(F197&amp;"_"&amp;G197,'Bilag 3'!$A$10:$A$636&amp;"_"&amp;'Bilag 3'!$C$10:$C$636,0))&amp;" - "&amp;INDEX('Bilag 3'!$F$10:$F$636,MATCH(F197&amp;"_"&amp;G197,'Bilag 3'!$A$10:$A$636&amp;"_"&amp;'Bilag 3'!$C$10:$C$636,0))</f>
        <v>Jyske Invest - Jyske Invest Europæiske Aktier KL</v>
      </c>
      <c r="E197" s="82">
        <v>201612</v>
      </c>
      <c r="F197" s="82">
        <v>11044</v>
      </c>
      <c r="G197" s="82">
        <v>15</v>
      </c>
      <c r="H197" s="83">
        <v>0</v>
      </c>
      <c r="I197" s="83">
        <v>2000</v>
      </c>
      <c r="J197" s="83">
        <v>25267000</v>
      </c>
      <c r="K197" s="83">
        <v>0</v>
      </c>
      <c r="L197" s="83">
        <v>-18871000</v>
      </c>
      <c r="M197" s="83">
        <v>0</v>
      </c>
      <c r="N197" s="83">
        <v>0</v>
      </c>
      <c r="O197" s="83">
        <v>-597000</v>
      </c>
      <c r="P197" s="83">
        <v>2000</v>
      </c>
      <c r="Q197" s="83">
        <v>2429000</v>
      </c>
      <c r="R197" s="83">
        <v>10419000</v>
      </c>
      <c r="S197" s="83">
        <v>0</v>
      </c>
      <c r="T197" s="83">
        <v>1879000</v>
      </c>
      <c r="U197" s="84" t="s">
        <v>957</v>
      </c>
      <c r="V197" s="83">
        <v>713609000</v>
      </c>
      <c r="W197" s="83">
        <v>4291000</v>
      </c>
      <c r="X197" s="83">
        <v>4291000</v>
      </c>
      <c r="Y197" s="83">
        <v>0</v>
      </c>
      <c r="Z197" s="83">
        <v>0</v>
      </c>
      <c r="AA197" s="83">
        <v>0</v>
      </c>
      <c r="AB197" s="83">
        <v>0</v>
      </c>
      <c r="AC197" s="83">
        <v>0</v>
      </c>
      <c r="AD197" s="83">
        <v>708835000</v>
      </c>
      <c r="AE197" s="83">
        <v>33693000</v>
      </c>
      <c r="AF197" s="83">
        <v>674074000</v>
      </c>
      <c r="AG197" s="83">
        <v>1068000</v>
      </c>
      <c r="AH197" s="83">
        <v>0</v>
      </c>
      <c r="AI197" s="83">
        <v>0</v>
      </c>
      <c r="AJ197" s="83">
        <v>0</v>
      </c>
      <c r="AK197" s="83">
        <v>0</v>
      </c>
      <c r="AL197" s="83">
        <v>0</v>
      </c>
      <c r="AM197" s="83">
        <v>0</v>
      </c>
      <c r="AN197" s="83">
        <v>0</v>
      </c>
      <c r="AO197" s="83">
        <v>0</v>
      </c>
      <c r="AP197" s="83">
        <v>0</v>
      </c>
      <c r="AQ197" s="83">
        <v>483000</v>
      </c>
      <c r="AR197" s="82">
        <v>2016</v>
      </c>
      <c r="AS197" s="83">
        <v>713609000</v>
      </c>
      <c r="AT197" s="83">
        <v>0</v>
      </c>
      <c r="AU197" s="83">
        <v>0</v>
      </c>
      <c r="AV197" s="83">
        <v>0</v>
      </c>
      <c r="AW197" s="83">
        <v>713609000</v>
      </c>
      <c r="AX197" s="83">
        <v>0</v>
      </c>
      <c r="AY197" s="83">
        <v>0</v>
      </c>
      <c r="AZ197" s="83">
        <v>0</v>
      </c>
      <c r="BA197" s="83">
        <v>0</v>
      </c>
      <c r="BB197" s="84" t="s">
        <v>780</v>
      </c>
    </row>
    <row r="198" spans="1:54" x14ac:dyDescent="0.25">
      <c r="A198" s="62" t="str">
        <f t="shared" si="3"/>
        <v>1104416</v>
      </c>
      <c r="B198" s="68">
        <f>INDEX('Bilag 3'!$B$10:$B$637,MATCH('Data - enkelt'!A198,'Bilag 3'!$G$10:$G$637,0))</f>
        <v>11044</v>
      </c>
      <c r="C198" s="68">
        <f>INDEX('Bilag 3'!$D$10:$D$637,MATCH('Data - enkelt'!A198,'Bilag 3'!$G$10:$G$637,0))</f>
        <v>16</v>
      </c>
      <c r="D198" s="63" t="str">
        <f t="array" ref="D198">INDEX('Bilag 3'!$E$10:$E$636,MATCH(F198&amp;"_"&amp;G198,'Bilag 3'!$A$10:$A$636&amp;"_"&amp;'Bilag 3'!$C$10:$C$636,0))&amp;" - "&amp;INDEX('Bilag 3'!$F$10:$F$636,MATCH(F198&amp;"_"&amp;G198,'Bilag 3'!$A$10:$A$636&amp;"_"&amp;'Bilag 3'!$C$10:$C$636,0))</f>
        <v>Jyske Invest - Jyske Invest Nye Obligationsmarkeder KL</v>
      </c>
      <c r="E198" s="82">
        <v>201612</v>
      </c>
      <c r="F198" s="82">
        <v>11044</v>
      </c>
      <c r="G198" s="82">
        <v>16</v>
      </c>
      <c r="H198" s="83">
        <v>139821000</v>
      </c>
      <c r="I198" s="83">
        <v>19000</v>
      </c>
      <c r="J198" s="83">
        <v>0</v>
      </c>
      <c r="K198" s="83">
        <v>158494000</v>
      </c>
      <c r="L198" s="83">
        <v>32000</v>
      </c>
      <c r="M198" s="83">
        <v>0</v>
      </c>
      <c r="N198" s="83">
        <v>-107837000</v>
      </c>
      <c r="O198" s="83">
        <v>7461000</v>
      </c>
      <c r="P198" s="83">
        <v>19000</v>
      </c>
      <c r="Q198" s="83">
        <v>356000</v>
      </c>
      <c r="R198" s="83">
        <v>28140000</v>
      </c>
      <c r="S198" s="83">
        <v>0</v>
      </c>
      <c r="T198" s="83">
        <v>0</v>
      </c>
      <c r="U198" s="84" t="s">
        <v>958</v>
      </c>
      <c r="V198" s="83">
        <v>2495322000</v>
      </c>
      <c r="W198" s="83">
        <v>106257000</v>
      </c>
      <c r="X198" s="83">
        <v>106257000</v>
      </c>
      <c r="Y198" s="83">
        <v>0</v>
      </c>
      <c r="Z198" s="83">
        <v>2344689000</v>
      </c>
      <c r="AA198" s="83">
        <v>0</v>
      </c>
      <c r="AB198" s="83">
        <v>2334925000</v>
      </c>
      <c r="AC198" s="83">
        <v>9764000</v>
      </c>
      <c r="AD198" s="83">
        <v>3118000</v>
      </c>
      <c r="AE198" s="83">
        <v>0</v>
      </c>
      <c r="AF198" s="83">
        <v>0</v>
      </c>
      <c r="AG198" s="83">
        <v>3118000</v>
      </c>
      <c r="AH198" s="83">
        <v>0</v>
      </c>
      <c r="AI198" s="83">
        <v>0</v>
      </c>
      <c r="AJ198" s="83">
        <v>0</v>
      </c>
      <c r="AK198" s="83">
        <v>0</v>
      </c>
      <c r="AL198" s="83">
        <v>0</v>
      </c>
      <c r="AM198" s="83">
        <v>1446000</v>
      </c>
      <c r="AN198" s="83">
        <v>0</v>
      </c>
      <c r="AO198" s="83">
        <v>1446000</v>
      </c>
      <c r="AP198" s="83">
        <v>0</v>
      </c>
      <c r="AQ198" s="83">
        <v>39813000</v>
      </c>
      <c r="AR198" s="82">
        <v>2016</v>
      </c>
      <c r="AS198" s="83">
        <v>2495322000</v>
      </c>
      <c r="AT198" s="83">
        <v>0</v>
      </c>
      <c r="AU198" s="83">
        <v>0</v>
      </c>
      <c r="AV198" s="83">
        <v>0</v>
      </c>
      <c r="AW198" s="83">
        <v>2473533000</v>
      </c>
      <c r="AX198" s="83">
        <v>21789000</v>
      </c>
      <c r="AY198" s="83">
        <v>0</v>
      </c>
      <c r="AZ198" s="83">
        <v>21789000</v>
      </c>
      <c r="BA198" s="83">
        <v>0</v>
      </c>
      <c r="BB198" s="84" t="s">
        <v>780</v>
      </c>
    </row>
    <row r="199" spans="1:54" x14ac:dyDescent="0.25">
      <c r="A199" s="62" t="str">
        <f t="shared" si="3"/>
        <v>1104417</v>
      </c>
      <c r="B199" s="68">
        <f>INDEX('Bilag 3'!$B$10:$B$637,MATCH('Data - enkelt'!A199,'Bilag 3'!$G$10:$G$637,0))</f>
        <v>11044</v>
      </c>
      <c r="C199" s="68">
        <f>INDEX('Bilag 3'!$D$10:$D$637,MATCH('Data - enkelt'!A199,'Bilag 3'!$G$10:$G$637,0))</f>
        <v>17</v>
      </c>
      <c r="D199" s="63" t="str">
        <f t="array" ref="D199">INDEX('Bilag 3'!$E$10:$E$636,MATCH(F199&amp;"_"&amp;G199,'Bilag 3'!$A$10:$A$636&amp;"_"&amp;'Bilag 3'!$C$10:$C$636,0))&amp;" - "&amp;INDEX('Bilag 3'!$F$10:$F$636,MATCH(F199&amp;"_"&amp;G199,'Bilag 3'!$A$10:$A$636&amp;"_"&amp;'Bilag 3'!$C$10:$C$636,0))</f>
        <v>Jyske Invest - Jyske Invest USA Aktier KL</v>
      </c>
      <c r="E199" s="82">
        <v>201612</v>
      </c>
      <c r="F199" s="82">
        <v>11044</v>
      </c>
      <c r="G199" s="82">
        <v>17</v>
      </c>
      <c r="H199" s="83">
        <v>5000</v>
      </c>
      <c r="I199" s="83">
        <v>0</v>
      </c>
      <c r="J199" s="83">
        <v>17499000</v>
      </c>
      <c r="K199" s="83">
        <v>0</v>
      </c>
      <c r="L199" s="83">
        <v>68746000</v>
      </c>
      <c r="M199" s="83">
        <v>0</v>
      </c>
      <c r="N199" s="83">
        <v>0</v>
      </c>
      <c r="O199" s="83">
        <v>-195000</v>
      </c>
      <c r="P199" s="83">
        <v>0</v>
      </c>
      <c r="Q199" s="83">
        <v>2356000</v>
      </c>
      <c r="R199" s="83">
        <v>11935000</v>
      </c>
      <c r="S199" s="83">
        <v>0</v>
      </c>
      <c r="T199" s="83">
        <v>2092000</v>
      </c>
      <c r="U199" s="84" t="s">
        <v>959</v>
      </c>
      <c r="V199" s="83">
        <v>1021609000</v>
      </c>
      <c r="W199" s="83">
        <v>7575000</v>
      </c>
      <c r="X199" s="83">
        <v>7575000</v>
      </c>
      <c r="Y199" s="83">
        <v>0</v>
      </c>
      <c r="Z199" s="83">
        <v>0</v>
      </c>
      <c r="AA199" s="83">
        <v>0</v>
      </c>
      <c r="AB199" s="83">
        <v>0</v>
      </c>
      <c r="AC199" s="83">
        <v>0</v>
      </c>
      <c r="AD199" s="83">
        <v>1011945000</v>
      </c>
      <c r="AE199" s="83">
        <v>0</v>
      </c>
      <c r="AF199" s="83">
        <v>1010719000</v>
      </c>
      <c r="AG199" s="83">
        <v>1226000</v>
      </c>
      <c r="AH199" s="83">
        <v>0</v>
      </c>
      <c r="AI199" s="83">
        <v>0</v>
      </c>
      <c r="AJ199" s="83">
        <v>0</v>
      </c>
      <c r="AK199" s="83">
        <v>0</v>
      </c>
      <c r="AL199" s="83">
        <v>0</v>
      </c>
      <c r="AM199" s="83">
        <v>0</v>
      </c>
      <c r="AN199" s="83">
        <v>0</v>
      </c>
      <c r="AO199" s="83">
        <v>0</v>
      </c>
      <c r="AP199" s="83">
        <v>0</v>
      </c>
      <c r="AQ199" s="83">
        <v>2089000</v>
      </c>
      <c r="AR199" s="82">
        <v>2016</v>
      </c>
      <c r="AS199" s="83">
        <v>1021609000</v>
      </c>
      <c r="AT199" s="83">
        <v>0</v>
      </c>
      <c r="AU199" s="83">
        <v>0</v>
      </c>
      <c r="AV199" s="83">
        <v>0</v>
      </c>
      <c r="AW199" s="83">
        <v>1021609000</v>
      </c>
      <c r="AX199" s="83">
        <v>0</v>
      </c>
      <c r="AY199" s="83">
        <v>0</v>
      </c>
      <c r="AZ199" s="83">
        <v>0</v>
      </c>
      <c r="BA199" s="83">
        <v>0</v>
      </c>
      <c r="BB199" s="84" t="s">
        <v>780</v>
      </c>
    </row>
    <row r="200" spans="1:54" x14ac:dyDescent="0.25">
      <c r="A200" s="62" t="str">
        <f t="shared" si="3"/>
        <v>1104423</v>
      </c>
      <c r="B200" s="68">
        <f>INDEX('Bilag 3'!$B$10:$B$637,MATCH('Data - enkelt'!A200,'Bilag 3'!$G$10:$G$637,0))</f>
        <v>11044</v>
      </c>
      <c r="C200" s="68">
        <f>INDEX('Bilag 3'!$D$10:$D$637,MATCH('Data - enkelt'!A200,'Bilag 3'!$G$10:$G$637,0))</f>
        <v>23</v>
      </c>
      <c r="D200" s="63" t="str">
        <f t="array" ref="D200">INDEX('Bilag 3'!$E$10:$E$636,MATCH(F200&amp;"_"&amp;G200,'Bilag 3'!$A$10:$A$636&amp;"_"&amp;'Bilag 3'!$C$10:$C$636,0))&amp;" - "&amp;INDEX('Bilag 3'!$F$10:$F$636,MATCH(F200&amp;"_"&amp;G200,'Bilag 3'!$A$10:$A$636&amp;"_"&amp;'Bilag 3'!$C$10:$C$636,0))</f>
        <v>Jyske Invest - Jyske Invest Favorit Aktier KL</v>
      </c>
      <c r="E200" s="82">
        <v>201612</v>
      </c>
      <c r="F200" s="82">
        <v>11044</v>
      </c>
      <c r="G200" s="82">
        <v>23</v>
      </c>
      <c r="H200" s="83">
        <v>1000</v>
      </c>
      <c r="I200" s="83">
        <v>53000</v>
      </c>
      <c r="J200" s="83">
        <v>32491000</v>
      </c>
      <c r="K200" s="83">
        <v>0</v>
      </c>
      <c r="L200" s="83">
        <v>-21790000</v>
      </c>
      <c r="M200" s="83">
        <v>0</v>
      </c>
      <c r="N200" s="83">
        <v>0</v>
      </c>
      <c r="O200" s="83">
        <v>-155000</v>
      </c>
      <c r="P200" s="83">
        <v>53000</v>
      </c>
      <c r="Q200" s="83">
        <v>3756000</v>
      </c>
      <c r="R200" s="83">
        <v>17674000</v>
      </c>
      <c r="S200" s="83">
        <v>0</v>
      </c>
      <c r="T200" s="83">
        <v>1264000</v>
      </c>
      <c r="U200" s="84" t="s">
        <v>960</v>
      </c>
      <c r="V200" s="83">
        <v>1145869000</v>
      </c>
      <c r="W200" s="83">
        <v>5534000</v>
      </c>
      <c r="X200" s="83">
        <v>5534000</v>
      </c>
      <c r="Y200" s="83">
        <v>0</v>
      </c>
      <c r="Z200" s="83">
        <v>0</v>
      </c>
      <c r="AA200" s="83">
        <v>0</v>
      </c>
      <c r="AB200" s="83">
        <v>0</v>
      </c>
      <c r="AC200" s="83">
        <v>0</v>
      </c>
      <c r="AD200" s="83">
        <v>1139720000</v>
      </c>
      <c r="AE200" s="83">
        <v>30789000</v>
      </c>
      <c r="AF200" s="83">
        <v>1106937000</v>
      </c>
      <c r="AG200" s="83">
        <v>1994000</v>
      </c>
      <c r="AH200" s="83">
        <v>0</v>
      </c>
      <c r="AI200" s="83">
        <v>0</v>
      </c>
      <c r="AJ200" s="83">
        <v>0</v>
      </c>
      <c r="AK200" s="83">
        <v>0</v>
      </c>
      <c r="AL200" s="83">
        <v>0</v>
      </c>
      <c r="AM200" s="83">
        <v>0</v>
      </c>
      <c r="AN200" s="83">
        <v>0</v>
      </c>
      <c r="AO200" s="83">
        <v>0</v>
      </c>
      <c r="AP200" s="83">
        <v>0</v>
      </c>
      <c r="AQ200" s="83">
        <v>615000</v>
      </c>
      <c r="AR200" s="82">
        <v>2016</v>
      </c>
      <c r="AS200" s="83">
        <v>1145869000</v>
      </c>
      <c r="AT200" s="83">
        <v>0</v>
      </c>
      <c r="AU200" s="83">
        <v>0</v>
      </c>
      <c r="AV200" s="83">
        <v>0</v>
      </c>
      <c r="AW200" s="83">
        <v>1143639000</v>
      </c>
      <c r="AX200" s="83">
        <v>0</v>
      </c>
      <c r="AY200" s="83">
        <v>0</v>
      </c>
      <c r="AZ200" s="83">
        <v>0</v>
      </c>
      <c r="BA200" s="83">
        <v>2231000</v>
      </c>
      <c r="BB200" s="84" t="s">
        <v>780</v>
      </c>
    </row>
    <row r="201" spans="1:54" x14ac:dyDescent="0.25">
      <c r="A201" s="62" t="str">
        <f t="shared" si="3"/>
        <v>1104424</v>
      </c>
      <c r="B201" s="68">
        <f>INDEX('Bilag 3'!$B$10:$B$637,MATCH('Data - enkelt'!A201,'Bilag 3'!$G$10:$G$637,0))</f>
        <v>11044</v>
      </c>
      <c r="C201" s="68">
        <f>INDEX('Bilag 3'!$D$10:$D$637,MATCH('Data - enkelt'!A201,'Bilag 3'!$G$10:$G$637,0))</f>
        <v>24</v>
      </c>
      <c r="D201" s="63" t="str">
        <f t="array" ref="D201">INDEX('Bilag 3'!$E$10:$E$636,MATCH(F201&amp;"_"&amp;G201,'Bilag 3'!$A$10:$A$636&amp;"_"&amp;'Bilag 3'!$C$10:$C$636,0))&amp;" - "&amp;INDEX('Bilag 3'!$F$10:$F$636,MATCH(F201&amp;"_"&amp;G201,'Bilag 3'!$A$10:$A$636&amp;"_"&amp;'Bilag 3'!$C$10:$C$636,0))</f>
        <v>Jyske Invest - Jyske Invest Favorit Obligationer KL</v>
      </c>
      <c r="E201" s="82">
        <v>201612</v>
      </c>
      <c r="F201" s="82">
        <v>11044</v>
      </c>
      <c r="G201" s="82">
        <v>24</v>
      </c>
      <c r="H201" s="83">
        <v>5916000</v>
      </c>
      <c r="I201" s="83">
        <v>1000</v>
      </c>
      <c r="J201" s="83">
        <v>0</v>
      </c>
      <c r="K201" s="83">
        <v>1288000</v>
      </c>
      <c r="L201" s="83">
        <v>3000</v>
      </c>
      <c r="M201" s="83">
        <v>0</v>
      </c>
      <c r="N201" s="83">
        <v>-628000</v>
      </c>
      <c r="O201" s="83">
        <v>387000</v>
      </c>
      <c r="P201" s="83">
        <v>1000</v>
      </c>
      <c r="Q201" s="83">
        <v>28000</v>
      </c>
      <c r="R201" s="83">
        <v>1464000</v>
      </c>
      <c r="S201" s="83">
        <v>0</v>
      </c>
      <c r="T201" s="83">
        <v>19000</v>
      </c>
      <c r="U201" s="84" t="s">
        <v>961</v>
      </c>
      <c r="V201" s="83">
        <v>171341000</v>
      </c>
      <c r="W201" s="83">
        <v>567000</v>
      </c>
      <c r="X201" s="83">
        <v>567000</v>
      </c>
      <c r="Y201" s="83">
        <v>0</v>
      </c>
      <c r="Z201" s="83">
        <v>167180000</v>
      </c>
      <c r="AA201" s="83">
        <v>32397000</v>
      </c>
      <c r="AB201" s="83">
        <v>134783000</v>
      </c>
      <c r="AC201" s="83">
        <v>0</v>
      </c>
      <c r="AD201" s="83">
        <v>275000</v>
      </c>
      <c r="AE201" s="83">
        <v>0</v>
      </c>
      <c r="AF201" s="83">
        <v>0</v>
      </c>
      <c r="AG201" s="83">
        <v>275000</v>
      </c>
      <c r="AH201" s="83">
        <v>0</v>
      </c>
      <c r="AI201" s="83">
        <v>0</v>
      </c>
      <c r="AJ201" s="83">
        <v>0</v>
      </c>
      <c r="AK201" s="83">
        <v>0</v>
      </c>
      <c r="AL201" s="83">
        <v>0</v>
      </c>
      <c r="AM201" s="83">
        <v>784000</v>
      </c>
      <c r="AN201" s="83">
        <v>29000</v>
      </c>
      <c r="AO201" s="83">
        <v>755000</v>
      </c>
      <c r="AP201" s="83">
        <v>0</v>
      </c>
      <c r="AQ201" s="83">
        <v>2535000</v>
      </c>
      <c r="AR201" s="82">
        <v>2016</v>
      </c>
      <c r="AS201" s="83">
        <v>171341000</v>
      </c>
      <c r="AT201" s="83">
        <v>0</v>
      </c>
      <c r="AU201" s="83">
        <v>0</v>
      </c>
      <c r="AV201" s="83">
        <v>0</v>
      </c>
      <c r="AW201" s="83">
        <v>171247000</v>
      </c>
      <c r="AX201" s="83">
        <v>95000</v>
      </c>
      <c r="AY201" s="83">
        <v>78000</v>
      </c>
      <c r="AZ201" s="83">
        <v>17000</v>
      </c>
      <c r="BA201" s="83">
        <v>0</v>
      </c>
      <c r="BB201" s="84" t="s">
        <v>780</v>
      </c>
    </row>
    <row r="202" spans="1:54" x14ac:dyDescent="0.25">
      <c r="A202" s="62" t="str">
        <f t="shared" si="3"/>
        <v>1104427</v>
      </c>
      <c r="B202" s="68">
        <f>INDEX('Bilag 3'!$B$10:$B$637,MATCH('Data - enkelt'!A202,'Bilag 3'!$G$10:$G$637,0))</f>
        <v>11044</v>
      </c>
      <c r="C202" s="68">
        <f>INDEX('Bilag 3'!$D$10:$D$637,MATCH('Data - enkelt'!A202,'Bilag 3'!$G$10:$G$637,0))</f>
        <v>27</v>
      </c>
      <c r="D202" s="63" t="str">
        <f t="array" ref="D202">INDEX('Bilag 3'!$E$10:$E$636,MATCH(F202&amp;"_"&amp;G202,'Bilag 3'!$A$10:$A$636&amp;"_"&amp;'Bilag 3'!$C$10:$C$636,0))&amp;" - "&amp;INDEX('Bilag 3'!$F$10:$F$636,MATCH(F202&amp;"_"&amp;G202,'Bilag 3'!$A$10:$A$636&amp;"_"&amp;'Bilag 3'!$C$10:$C$636,0))</f>
        <v>Jyske Invest - Jyske Invest Virksomhedsobligationer KL</v>
      </c>
      <c r="E202" s="82">
        <v>201612</v>
      </c>
      <c r="F202" s="82">
        <v>11044</v>
      </c>
      <c r="G202" s="82">
        <v>27</v>
      </c>
      <c r="H202" s="83">
        <v>183462000</v>
      </c>
      <c r="I202" s="83">
        <v>11000</v>
      </c>
      <c r="J202" s="83">
        <v>0</v>
      </c>
      <c r="K202" s="83">
        <v>144876000</v>
      </c>
      <c r="L202" s="83">
        <v>38000</v>
      </c>
      <c r="M202" s="83">
        <v>0</v>
      </c>
      <c r="N202" s="83">
        <v>-37035000</v>
      </c>
      <c r="O202" s="83">
        <v>11969000</v>
      </c>
      <c r="P202" s="83">
        <v>11000</v>
      </c>
      <c r="Q202" s="83">
        <v>457000</v>
      </c>
      <c r="R202" s="83">
        <v>39899000</v>
      </c>
      <c r="S202" s="83">
        <v>0</v>
      </c>
      <c r="T202" s="83">
        <v>0</v>
      </c>
      <c r="U202" s="84" t="s">
        <v>962</v>
      </c>
      <c r="V202" s="83">
        <v>3462457000</v>
      </c>
      <c r="W202" s="83">
        <v>10226000</v>
      </c>
      <c r="X202" s="83">
        <v>10226000</v>
      </c>
      <c r="Y202" s="83">
        <v>0</v>
      </c>
      <c r="Z202" s="83">
        <v>3363944000</v>
      </c>
      <c r="AA202" s="83">
        <v>38896000</v>
      </c>
      <c r="AB202" s="83">
        <v>3294525000</v>
      </c>
      <c r="AC202" s="83">
        <v>30524000</v>
      </c>
      <c r="AD202" s="83">
        <v>4369000</v>
      </c>
      <c r="AE202" s="83">
        <v>0</v>
      </c>
      <c r="AF202" s="83">
        <v>0</v>
      </c>
      <c r="AG202" s="83">
        <v>4369000</v>
      </c>
      <c r="AH202" s="83">
        <v>0</v>
      </c>
      <c r="AI202" s="83">
        <v>0</v>
      </c>
      <c r="AJ202" s="83">
        <v>0</v>
      </c>
      <c r="AK202" s="83">
        <v>0</v>
      </c>
      <c r="AL202" s="83">
        <v>0</v>
      </c>
      <c r="AM202" s="83">
        <v>16692000</v>
      </c>
      <c r="AN202" s="83">
        <v>0</v>
      </c>
      <c r="AO202" s="83">
        <v>16692000</v>
      </c>
      <c r="AP202" s="83">
        <v>0</v>
      </c>
      <c r="AQ202" s="83">
        <v>67226000</v>
      </c>
      <c r="AR202" s="82">
        <v>2016</v>
      </c>
      <c r="AS202" s="83">
        <v>3462457000</v>
      </c>
      <c r="AT202" s="83">
        <v>0</v>
      </c>
      <c r="AU202" s="83">
        <v>0</v>
      </c>
      <c r="AV202" s="83">
        <v>0</v>
      </c>
      <c r="AW202" s="83">
        <v>3461293000</v>
      </c>
      <c r="AX202" s="83">
        <v>1165000</v>
      </c>
      <c r="AY202" s="83">
        <v>0</v>
      </c>
      <c r="AZ202" s="83">
        <v>1165000</v>
      </c>
      <c r="BA202" s="83">
        <v>0</v>
      </c>
      <c r="BB202" s="84" t="s">
        <v>780</v>
      </c>
    </row>
    <row r="203" spans="1:54" x14ac:dyDescent="0.25">
      <c r="A203" s="62" t="str">
        <f t="shared" si="3"/>
        <v>1104428</v>
      </c>
      <c r="B203" s="68">
        <f>INDEX('Bilag 3'!$B$10:$B$637,MATCH('Data - enkelt'!A203,'Bilag 3'!$G$10:$G$637,0))</f>
        <v>11044</v>
      </c>
      <c r="C203" s="68">
        <f>INDEX('Bilag 3'!$D$10:$D$637,MATCH('Data - enkelt'!A203,'Bilag 3'!$G$10:$G$637,0))</f>
        <v>28</v>
      </c>
      <c r="D203" s="63" t="str">
        <f t="array" ref="D203">INDEX('Bilag 3'!$E$10:$E$636,MATCH(F203&amp;"_"&amp;G203,'Bilag 3'!$A$10:$A$636&amp;"_"&amp;'Bilag 3'!$C$10:$C$636,0))&amp;" - "&amp;INDEX('Bilag 3'!$F$10:$F$636,MATCH(F203&amp;"_"&amp;G203,'Bilag 3'!$A$10:$A$636&amp;"_"&amp;'Bilag 3'!$C$10:$C$636,0))</f>
        <v>Jyske Invest - Jyske Invest Kinesiske Aktier KL</v>
      </c>
      <c r="E203" s="82">
        <v>201612</v>
      </c>
      <c r="F203" s="82">
        <v>11044</v>
      </c>
      <c r="G203" s="82">
        <v>28</v>
      </c>
      <c r="H203" s="83">
        <v>0</v>
      </c>
      <c r="I203" s="83">
        <v>2000</v>
      </c>
      <c r="J203" s="83">
        <v>6461000</v>
      </c>
      <c r="K203" s="83">
        <v>0</v>
      </c>
      <c r="L203" s="83">
        <v>-10264000</v>
      </c>
      <c r="M203" s="83">
        <v>0</v>
      </c>
      <c r="N203" s="83">
        <v>0</v>
      </c>
      <c r="O203" s="83">
        <v>-112000</v>
      </c>
      <c r="P203" s="83">
        <v>2000</v>
      </c>
      <c r="Q203" s="83">
        <v>2513000</v>
      </c>
      <c r="R203" s="83">
        <v>4275000</v>
      </c>
      <c r="S203" s="83">
        <v>0</v>
      </c>
      <c r="T203" s="83">
        <v>460000</v>
      </c>
      <c r="U203" s="84" t="s">
        <v>963</v>
      </c>
      <c r="V203" s="83">
        <v>255035000</v>
      </c>
      <c r="W203" s="83">
        <v>2536000</v>
      </c>
      <c r="X203" s="83">
        <v>2536000</v>
      </c>
      <c r="Y203" s="83">
        <v>0</v>
      </c>
      <c r="Z203" s="83">
        <v>0</v>
      </c>
      <c r="AA203" s="83">
        <v>0</v>
      </c>
      <c r="AB203" s="83">
        <v>0</v>
      </c>
      <c r="AC203" s="83">
        <v>0</v>
      </c>
      <c r="AD203" s="83">
        <v>250636000</v>
      </c>
      <c r="AE203" s="83">
        <v>0</v>
      </c>
      <c r="AF203" s="83">
        <v>250083000</v>
      </c>
      <c r="AG203" s="83">
        <v>553000</v>
      </c>
      <c r="AH203" s="83">
        <v>0</v>
      </c>
      <c r="AI203" s="83">
        <v>0</v>
      </c>
      <c r="AJ203" s="83">
        <v>0</v>
      </c>
      <c r="AK203" s="83">
        <v>0</v>
      </c>
      <c r="AL203" s="83">
        <v>0</v>
      </c>
      <c r="AM203" s="83">
        <v>0</v>
      </c>
      <c r="AN203" s="83">
        <v>0</v>
      </c>
      <c r="AO203" s="83">
        <v>0</v>
      </c>
      <c r="AP203" s="83">
        <v>0</v>
      </c>
      <c r="AQ203" s="83">
        <v>1863000</v>
      </c>
      <c r="AR203" s="82">
        <v>2016</v>
      </c>
      <c r="AS203" s="83">
        <v>255035000</v>
      </c>
      <c r="AT203" s="83">
        <v>0</v>
      </c>
      <c r="AU203" s="83">
        <v>0</v>
      </c>
      <c r="AV203" s="83">
        <v>0</v>
      </c>
      <c r="AW203" s="83">
        <v>255035000</v>
      </c>
      <c r="AX203" s="83">
        <v>0</v>
      </c>
      <c r="AY203" s="83">
        <v>0</v>
      </c>
      <c r="AZ203" s="83">
        <v>0</v>
      </c>
      <c r="BA203" s="83">
        <v>0</v>
      </c>
      <c r="BB203" s="84" t="s">
        <v>780</v>
      </c>
    </row>
    <row r="204" spans="1:54" x14ac:dyDescent="0.25">
      <c r="A204" s="62" t="str">
        <f t="shared" si="3"/>
        <v>1104429</v>
      </c>
      <c r="B204" s="68">
        <f>INDEX('Bilag 3'!$B$10:$B$637,MATCH('Data - enkelt'!A204,'Bilag 3'!$G$10:$G$637,0))</f>
        <v>11044</v>
      </c>
      <c r="C204" s="68">
        <f>INDEX('Bilag 3'!$D$10:$D$637,MATCH('Data - enkelt'!A204,'Bilag 3'!$G$10:$G$637,0))</f>
        <v>29</v>
      </c>
      <c r="D204" s="63" t="str">
        <f t="array" ref="D204">INDEX('Bilag 3'!$E$10:$E$636,MATCH(F204&amp;"_"&amp;G204,'Bilag 3'!$A$10:$A$636&amp;"_"&amp;'Bilag 3'!$C$10:$C$636,0))&amp;" - "&amp;INDEX('Bilag 3'!$F$10:$F$636,MATCH(F204&amp;"_"&amp;G204,'Bilag 3'!$A$10:$A$636&amp;"_"&amp;'Bilag 3'!$C$10:$C$636,0))</f>
        <v>Jyske Invest - Jyske Invest Indiske Aktier KL</v>
      </c>
      <c r="E204" s="82">
        <v>201612</v>
      </c>
      <c r="F204" s="82">
        <v>11044</v>
      </c>
      <c r="G204" s="82">
        <v>29</v>
      </c>
      <c r="H204" s="83">
        <v>1000</v>
      </c>
      <c r="I204" s="83">
        <v>0</v>
      </c>
      <c r="J204" s="83">
        <v>10982000</v>
      </c>
      <c r="K204" s="83">
        <v>0</v>
      </c>
      <c r="L204" s="83">
        <v>-18716000</v>
      </c>
      <c r="M204" s="83">
        <v>0</v>
      </c>
      <c r="N204" s="83">
        <v>0</v>
      </c>
      <c r="O204" s="83">
        <v>-1659000</v>
      </c>
      <c r="P204" s="83">
        <v>0</v>
      </c>
      <c r="Q204" s="83">
        <v>2363000</v>
      </c>
      <c r="R204" s="83">
        <v>8497000</v>
      </c>
      <c r="S204" s="83">
        <v>0</v>
      </c>
      <c r="T204" s="83">
        <v>0</v>
      </c>
      <c r="U204" s="84" t="s">
        <v>964</v>
      </c>
      <c r="V204" s="83">
        <v>515939000</v>
      </c>
      <c r="W204" s="83">
        <v>6742000</v>
      </c>
      <c r="X204" s="83">
        <v>6742000</v>
      </c>
      <c r="Y204" s="83">
        <v>0</v>
      </c>
      <c r="Z204" s="83">
        <v>0</v>
      </c>
      <c r="AA204" s="83">
        <v>0</v>
      </c>
      <c r="AB204" s="83">
        <v>0</v>
      </c>
      <c r="AC204" s="83">
        <v>0</v>
      </c>
      <c r="AD204" s="83">
        <v>509197000</v>
      </c>
      <c r="AE204" s="83">
        <v>0</v>
      </c>
      <c r="AF204" s="83">
        <v>508220000</v>
      </c>
      <c r="AG204" s="83">
        <v>977000</v>
      </c>
      <c r="AH204" s="83">
        <v>0</v>
      </c>
      <c r="AI204" s="83">
        <v>0</v>
      </c>
      <c r="AJ204" s="83">
        <v>0</v>
      </c>
      <c r="AK204" s="83">
        <v>0</v>
      </c>
      <c r="AL204" s="83">
        <v>0</v>
      </c>
      <c r="AM204" s="83">
        <v>0</v>
      </c>
      <c r="AN204" s="83">
        <v>0</v>
      </c>
      <c r="AO204" s="83">
        <v>0</v>
      </c>
      <c r="AP204" s="83">
        <v>0</v>
      </c>
      <c r="AQ204" s="83">
        <v>0</v>
      </c>
      <c r="AR204" s="82">
        <v>2016</v>
      </c>
      <c r="AS204" s="83">
        <v>515939000</v>
      </c>
      <c r="AT204" s="83">
        <v>0</v>
      </c>
      <c r="AU204" s="83">
        <v>0</v>
      </c>
      <c r="AV204" s="83">
        <v>0</v>
      </c>
      <c r="AW204" s="83">
        <v>515939000</v>
      </c>
      <c r="AX204" s="83">
        <v>0</v>
      </c>
      <c r="AY204" s="83">
        <v>0</v>
      </c>
      <c r="AZ204" s="83">
        <v>0</v>
      </c>
      <c r="BA204" s="83">
        <v>0</v>
      </c>
      <c r="BB204" s="84" t="s">
        <v>780</v>
      </c>
    </row>
    <row r="205" spans="1:54" x14ac:dyDescent="0.25">
      <c r="A205" s="62" t="str">
        <f t="shared" si="3"/>
        <v>1104430</v>
      </c>
      <c r="B205" s="68">
        <f>INDEX('Bilag 3'!$B$10:$B$637,MATCH('Data - enkelt'!A205,'Bilag 3'!$G$10:$G$637,0))</f>
        <v>11044</v>
      </c>
      <c r="C205" s="68">
        <f>INDEX('Bilag 3'!$D$10:$D$637,MATCH('Data - enkelt'!A205,'Bilag 3'!$G$10:$G$637,0))</f>
        <v>30</v>
      </c>
      <c r="D205" s="63" t="str">
        <f t="array" ref="D205">INDEX('Bilag 3'!$E$10:$E$636,MATCH(F205&amp;"_"&amp;G205,'Bilag 3'!$A$10:$A$636&amp;"_"&amp;'Bilag 3'!$C$10:$C$636,0))&amp;" - "&amp;INDEX('Bilag 3'!$F$10:$F$636,MATCH(F205&amp;"_"&amp;G205,'Bilag 3'!$A$10:$A$636&amp;"_"&amp;'Bilag 3'!$C$10:$C$636,0))</f>
        <v>Jyske Invest - Jyske Invest Nye Obligationsmarkeder Valuta KL</v>
      </c>
      <c r="E205" s="82">
        <v>201612</v>
      </c>
      <c r="F205" s="82">
        <v>11044</v>
      </c>
      <c r="G205" s="82">
        <v>30</v>
      </c>
      <c r="H205" s="83">
        <v>184391000</v>
      </c>
      <c r="I205" s="83">
        <v>56000</v>
      </c>
      <c r="J205" s="83">
        <v>0</v>
      </c>
      <c r="K205" s="83">
        <v>136428000</v>
      </c>
      <c r="L205" s="83">
        <v>41000</v>
      </c>
      <c r="M205" s="83">
        <v>0</v>
      </c>
      <c r="N205" s="83">
        <v>4411000</v>
      </c>
      <c r="O205" s="83">
        <v>-6296000</v>
      </c>
      <c r="P205" s="83">
        <v>56000</v>
      </c>
      <c r="Q205" s="83">
        <v>1124000</v>
      </c>
      <c r="R205" s="83">
        <v>34045000</v>
      </c>
      <c r="S205" s="83">
        <v>0</v>
      </c>
      <c r="T205" s="83">
        <v>3086000</v>
      </c>
      <c r="U205" s="84" t="s">
        <v>965</v>
      </c>
      <c r="V205" s="83">
        <v>2575196000</v>
      </c>
      <c r="W205" s="83">
        <v>123729000</v>
      </c>
      <c r="X205" s="83">
        <v>123729000</v>
      </c>
      <c r="Y205" s="83">
        <v>0</v>
      </c>
      <c r="Z205" s="83">
        <v>2386366000</v>
      </c>
      <c r="AA205" s="83">
        <v>0</v>
      </c>
      <c r="AB205" s="83">
        <v>2160733000</v>
      </c>
      <c r="AC205" s="83">
        <v>225632000</v>
      </c>
      <c r="AD205" s="83">
        <v>4174000</v>
      </c>
      <c r="AE205" s="83">
        <v>0</v>
      </c>
      <c r="AF205" s="83">
        <v>0</v>
      </c>
      <c r="AG205" s="83">
        <v>4174000</v>
      </c>
      <c r="AH205" s="83">
        <v>0</v>
      </c>
      <c r="AI205" s="83">
        <v>0</v>
      </c>
      <c r="AJ205" s="83">
        <v>0</v>
      </c>
      <c r="AK205" s="83">
        <v>0</v>
      </c>
      <c r="AL205" s="83">
        <v>0</v>
      </c>
      <c r="AM205" s="83">
        <v>5702000</v>
      </c>
      <c r="AN205" s="83">
        <v>0</v>
      </c>
      <c r="AO205" s="83">
        <v>5702000</v>
      </c>
      <c r="AP205" s="83">
        <v>0</v>
      </c>
      <c r="AQ205" s="83">
        <v>55226000</v>
      </c>
      <c r="AR205" s="82">
        <v>2016</v>
      </c>
      <c r="AS205" s="83">
        <v>2575196000</v>
      </c>
      <c r="AT205" s="83">
        <v>0</v>
      </c>
      <c r="AU205" s="83">
        <v>0</v>
      </c>
      <c r="AV205" s="83">
        <v>0</v>
      </c>
      <c r="AW205" s="83">
        <v>2556546000</v>
      </c>
      <c r="AX205" s="83">
        <v>6790000</v>
      </c>
      <c r="AY205" s="83">
        <v>0</v>
      </c>
      <c r="AZ205" s="83">
        <v>6790000</v>
      </c>
      <c r="BA205" s="83">
        <v>11860000</v>
      </c>
      <c r="BB205" s="84" t="s">
        <v>780</v>
      </c>
    </row>
    <row r="206" spans="1:54" x14ac:dyDescent="0.25">
      <c r="A206" s="62" t="str">
        <f t="shared" si="3"/>
        <v>1104433</v>
      </c>
      <c r="B206" s="68">
        <f>INDEX('Bilag 3'!$B$10:$B$637,MATCH('Data - enkelt'!A206,'Bilag 3'!$G$10:$G$637,0))</f>
        <v>11044</v>
      </c>
      <c r="C206" s="68">
        <f>INDEX('Bilag 3'!$D$10:$D$637,MATCH('Data - enkelt'!A206,'Bilag 3'!$G$10:$G$637,0))</f>
        <v>33</v>
      </c>
      <c r="D206" s="63" t="str">
        <f t="array" ref="D206">INDEX('Bilag 3'!$E$10:$E$636,MATCH(F206&amp;"_"&amp;G206,'Bilag 3'!$A$10:$A$636&amp;"_"&amp;'Bilag 3'!$C$10:$C$636,0))&amp;" - "&amp;INDEX('Bilag 3'!$F$10:$F$636,MATCH(F206&amp;"_"&amp;G206,'Bilag 3'!$A$10:$A$636&amp;"_"&amp;'Bilag 3'!$C$10:$C$636,0))</f>
        <v>Jyske Invest - Jyske Invest Højt Ratede Virksomhedsobligationer KL</v>
      </c>
      <c r="E206" s="82">
        <v>201612</v>
      </c>
      <c r="F206" s="82">
        <v>11044</v>
      </c>
      <c r="G206" s="82">
        <v>33</v>
      </c>
      <c r="H206" s="83">
        <v>19893000</v>
      </c>
      <c r="I206" s="83">
        <v>6000</v>
      </c>
      <c r="J206" s="83">
        <v>0</v>
      </c>
      <c r="K206" s="83">
        <v>22836000</v>
      </c>
      <c r="L206" s="83">
        <v>7000</v>
      </c>
      <c r="M206" s="83">
        <v>0</v>
      </c>
      <c r="N206" s="83">
        <v>1494000</v>
      </c>
      <c r="O206" s="83">
        <v>-18000</v>
      </c>
      <c r="P206" s="83">
        <v>6000</v>
      </c>
      <c r="Q206" s="83">
        <v>135000</v>
      </c>
      <c r="R206" s="83">
        <v>6829000</v>
      </c>
      <c r="S206" s="83">
        <v>0</v>
      </c>
      <c r="T206" s="83">
        <v>0</v>
      </c>
      <c r="U206" s="84" t="s">
        <v>966</v>
      </c>
      <c r="V206" s="83">
        <v>742909000</v>
      </c>
      <c r="W206" s="83">
        <v>32717000</v>
      </c>
      <c r="X206" s="83">
        <v>32717000</v>
      </c>
      <c r="Y206" s="83">
        <v>0</v>
      </c>
      <c r="Z206" s="83">
        <v>700607000</v>
      </c>
      <c r="AA206" s="83">
        <v>20200000</v>
      </c>
      <c r="AB206" s="83">
        <v>680407000</v>
      </c>
      <c r="AC206" s="83">
        <v>0</v>
      </c>
      <c r="AD206" s="83">
        <v>1059000</v>
      </c>
      <c r="AE206" s="83">
        <v>0</v>
      </c>
      <c r="AF206" s="83">
        <v>0</v>
      </c>
      <c r="AG206" s="83">
        <v>1059000</v>
      </c>
      <c r="AH206" s="83">
        <v>0</v>
      </c>
      <c r="AI206" s="83">
        <v>0</v>
      </c>
      <c r="AJ206" s="83">
        <v>0</v>
      </c>
      <c r="AK206" s="83">
        <v>0</v>
      </c>
      <c r="AL206" s="83">
        <v>0</v>
      </c>
      <c r="AM206" s="83">
        <v>428000</v>
      </c>
      <c r="AN206" s="83">
        <v>428000</v>
      </c>
      <c r="AO206" s="83">
        <v>0</v>
      </c>
      <c r="AP206" s="83">
        <v>0</v>
      </c>
      <c r="AQ206" s="83">
        <v>8098000</v>
      </c>
      <c r="AR206" s="82">
        <v>2016</v>
      </c>
      <c r="AS206" s="83">
        <v>742909000</v>
      </c>
      <c r="AT206" s="83">
        <v>0</v>
      </c>
      <c r="AU206" s="83">
        <v>0</v>
      </c>
      <c r="AV206" s="83">
        <v>0</v>
      </c>
      <c r="AW206" s="83">
        <v>742692000</v>
      </c>
      <c r="AX206" s="83">
        <v>218000</v>
      </c>
      <c r="AY206" s="83">
        <v>0</v>
      </c>
      <c r="AZ206" s="83">
        <v>218000</v>
      </c>
      <c r="BA206" s="83">
        <v>0</v>
      </c>
      <c r="BB206" s="84" t="s">
        <v>780</v>
      </c>
    </row>
    <row r="207" spans="1:54" x14ac:dyDescent="0.25">
      <c r="A207" s="62" t="str">
        <f t="shared" si="3"/>
        <v>1104434</v>
      </c>
      <c r="B207" s="68">
        <f>INDEX('Bilag 3'!$B$10:$B$637,MATCH('Data - enkelt'!A207,'Bilag 3'!$G$10:$G$637,0))</f>
        <v>11044</v>
      </c>
      <c r="C207" s="68">
        <f>INDEX('Bilag 3'!$D$10:$D$637,MATCH('Data - enkelt'!A207,'Bilag 3'!$G$10:$G$637,0))</f>
        <v>34</v>
      </c>
      <c r="D207" s="63" t="str">
        <f t="array" ref="D207">INDEX('Bilag 3'!$E$10:$E$636,MATCH(F207&amp;"_"&amp;G207,'Bilag 3'!$A$10:$A$636&amp;"_"&amp;'Bilag 3'!$C$10:$C$636,0))&amp;" - "&amp;INDEX('Bilag 3'!$F$10:$F$636,MATCH(F207&amp;"_"&amp;G207,'Bilag 3'!$A$10:$A$636&amp;"_"&amp;'Bilag 3'!$C$10:$C$636,0))</f>
        <v>Jyske Invest - Jyske Invest Globale Aktier Special KL</v>
      </c>
      <c r="E207" s="82">
        <v>201612</v>
      </c>
      <c r="F207" s="82">
        <v>11044</v>
      </c>
      <c r="G207" s="82">
        <v>34</v>
      </c>
      <c r="H207" s="83">
        <v>1000</v>
      </c>
      <c r="I207" s="83">
        <v>4000</v>
      </c>
      <c r="J207" s="83">
        <v>19375000</v>
      </c>
      <c r="K207" s="83">
        <v>0</v>
      </c>
      <c r="L207" s="83">
        <v>46535000</v>
      </c>
      <c r="M207" s="83">
        <v>0</v>
      </c>
      <c r="N207" s="83">
        <v>0</v>
      </c>
      <c r="O207" s="83">
        <v>-1448000</v>
      </c>
      <c r="P207" s="83">
        <v>4000</v>
      </c>
      <c r="Q207" s="83">
        <v>1669000</v>
      </c>
      <c r="R207" s="83">
        <v>14208000</v>
      </c>
      <c r="S207" s="83">
        <v>0</v>
      </c>
      <c r="T207" s="83">
        <v>1872000</v>
      </c>
      <c r="U207" s="84" t="s">
        <v>967</v>
      </c>
      <c r="V207" s="83">
        <v>1068481000</v>
      </c>
      <c r="W207" s="83">
        <v>4687000</v>
      </c>
      <c r="X207" s="83">
        <v>4687000</v>
      </c>
      <c r="Y207" s="83">
        <v>0</v>
      </c>
      <c r="Z207" s="83">
        <v>0</v>
      </c>
      <c r="AA207" s="83">
        <v>0</v>
      </c>
      <c r="AB207" s="83">
        <v>0</v>
      </c>
      <c r="AC207" s="83">
        <v>0</v>
      </c>
      <c r="AD207" s="83">
        <v>1062243000</v>
      </c>
      <c r="AE207" s="83">
        <v>28344000</v>
      </c>
      <c r="AF207" s="83">
        <v>1032496000</v>
      </c>
      <c r="AG207" s="83">
        <v>1404000</v>
      </c>
      <c r="AH207" s="83">
        <v>0</v>
      </c>
      <c r="AI207" s="83">
        <v>0</v>
      </c>
      <c r="AJ207" s="83">
        <v>0</v>
      </c>
      <c r="AK207" s="83">
        <v>0</v>
      </c>
      <c r="AL207" s="83">
        <v>0</v>
      </c>
      <c r="AM207" s="83">
        <v>0</v>
      </c>
      <c r="AN207" s="83">
        <v>0</v>
      </c>
      <c r="AO207" s="83">
        <v>0</v>
      </c>
      <c r="AP207" s="83">
        <v>0</v>
      </c>
      <c r="AQ207" s="83">
        <v>1551000</v>
      </c>
      <c r="AR207" s="82">
        <v>2016</v>
      </c>
      <c r="AS207" s="83">
        <v>1068481000</v>
      </c>
      <c r="AT207" s="83">
        <v>0</v>
      </c>
      <c r="AU207" s="83">
        <v>0</v>
      </c>
      <c r="AV207" s="83">
        <v>0</v>
      </c>
      <c r="AW207" s="83">
        <v>1068481000</v>
      </c>
      <c r="AX207" s="83">
        <v>0</v>
      </c>
      <c r="AY207" s="83">
        <v>0</v>
      </c>
      <c r="AZ207" s="83">
        <v>0</v>
      </c>
      <c r="BA207" s="83">
        <v>0</v>
      </c>
      <c r="BB207" s="84" t="s">
        <v>780</v>
      </c>
    </row>
    <row r="208" spans="1:54" x14ac:dyDescent="0.25">
      <c r="A208" s="62" t="str">
        <f t="shared" si="3"/>
        <v>1104438</v>
      </c>
      <c r="B208" s="68">
        <f>INDEX('Bilag 3'!$B$10:$B$637,MATCH('Data - enkelt'!A208,'Bilag 3'!$G$10:$G$637,0))</f>
        <v>11044</v>
      </c>
      <c r="C208" s="68">
        <f>INDEX('Bilag 3'!$D$10:$D$637,MATCH('Data - enkelt'!A208,'Bilag 3'!$G$10:$G$637,0))</f>
        <v>38</v>
      </c>
      <c r="D208" s="63" t="str">
        <f t="array" ref="D208">INDEX('Bilag 3'!$E$10:$E$636,MATCH(F208&amp;"_"&amp;G208,'Bilag 3'!$A$10:$A$636&amp;"_"&amp;'Bilag 3'!$C$10:$C$636,0))&amp;" - "&amp;INDEX('Bilag 3'!$F$10:$F$636,MATCH(F208&amp;"_"&amp;G208,'Bilag 3'!$A$10:$A$636&amp;"_"&amp;'Bilag 3'!$C$10:$C$636,0))</f>
        <v>Jyske Invest - Pensionspleje - Dæmpet</v>
      </c>
      <c r="E208" s="82">
        <v>201612</v>
      </c>
      <c r="F208" s="82">
        <v>11044</v>
      </c>
      <c r="G208" s="82">
        <v>38</v>
      </c>
      <c r="H208" s="83">
        <v>12124000</v>
      </c>
      <c r="I208" s="83">
        <v>4000</v>
      </c>
      <c r="J208" s="83">
        <v>1528000</v>
      </c>
      <c r="K208" s="83">
        <v>2888000</v>
      </c>
      <c r="L208" s="83">
        <v>11975000</v>
      </c>
      <c r="M208" s="83">
        <v>0</v>
      </c>
      <c r="N208" s="83">
        <v>-147000</v>
      </c>
      <c r="O208" s="83">
        <v>126000</v>
      </c>
      <c r="P208" s="83">
        <v>4000</v>
      </c>
      <c r="Q208" s="83">
        <v>43000</v>
      </c>
      <c r="R208" s="83">
        <v>4504000</v>
      </c>
      <c r="S208" s="83">
        <v>0</v>
      </c>
      <c r="T208" s="83">
        <v>0</v>
      </c>
      <c r="U208" s="84" t="s">
        <v>968</v>
      </c>
      <c r="V208" s="83">
        <v>760469000</v>
      </c>
      <c r="W208" s="83">
        <v>38980000</v>
      </c>
      <c r="X208" s="83">
        <v>38980000</v>
      </c>
      <c r="Y208" s="83">
        <v>0</v>
      </c>
      <c r="Z208" s="83">
        <v>562686000</v>
      </c>
      <c r="AA208" s="83">
        <v>551677000</v>
      </c>
      <c r="AB208" s="83">
        <v>11008000</v>
      </c>
      <c r="AC208" s="83">
        <v>0</v>
      </c>
      <c r="AD208" s="83">
        <v>1222000</v>
      </c>
      <c r="AE208" s="83">
        <v>0</v>
      </c>
      <c r="AF208" s="83">
        <v>0</v>
      </c>
      <c r="AG208" s="83">
        <v>1222000</v>
      </c>
      <c r="AH208" s="83">
        <v>0</v>
      </c>
      <c r="AI208" s="83">
        <v>0</v>
      </c>
      <c r="AJ208" s="83">
        <v>154383000</v>
      </c>
      <c r="AK208" s="83">
        <v>154383000</v>
      </c>
      <c r="AL208" s="83">
        <v>0</v>
      </c>
      <c r="AM208" s="83">
        <v>7000</v>
      </c>
      <c r="AN208" s="83">
        <v>0</v>
      </c>
      <c r="AO208" s="83">
        <v>7000</v>
      </c>
      <c r="AP208" s="83">
        <v>0</v>
      </c>
      <c r="AQ208" s="83">
        <v>3192000</v>
      </c>
      <c r="AR208" s="82">
        <v>2016</v>
      </c>
      <c r="AS208" s="83">
        <v>760469000</v>
      </c>
      <c r="AT208" s="83">
        <v>0</v>
      </c>
      <c r="AU208" s="83">
        <v>0</v>
      </c>
      <c r="AV208" s="83">
        <v>0</v>
      </c>
      <c r="AW208" s="83">
        <v>760246000</v>
      </c>
      <c r="AX208" s="83">
        <v>224000</v>
      </c>
      <c r="AY208" s="83">
        <v>165000</v>
      </c>
      <c r="AZ208" s="83">
        <v>59000</v>
      </c>
      <c r="BA208" s="83">
        <v>0</v>
      </c>
      <c r="BB208" s="84" t="s">
        <v>780</v>
      </c>
    </row>
    <row r="209" spans="1:54" x14ac:dyDescent="0.25">
      <c r="A209" s="62" t="str">
        <f t="shared" si="3"/>
        <v>1104439</v>
      </c>
      <c r="B209" s="68">
        <f>INDEX('Bilag 3'!$B$10:$B$637,MATCH('Data - enkelt'!A209,'Bilag 3'!$G$10:$G$637,0))</f>
        <v>11044</v>
      </c>
      <c r="C209" s="68">
        <f>INDEX('Bilag 3'!$D$10:$D$637,MATCH('Data - enkelt'!A209,'Bilag 3'!$G$10:$G$637,0))</f>
        <v>39</v>
      </c>
      <c r="D209" s="63" t="str">
        <f t="array" ref="D209">INDEX('Bilag 3'!$E$10:$E$636,MATCH(F209&amp;"_"&amp;G209,'Bilag 3'!$A$10:$A$636&amp;"_"&amp;'Bilag 3'!$C$10:$C$636,0))&amp;" - "&amp;INDEX('Bilag 3'!$F$10:$F$636,MATCH(F209&amp;"_"&amp;G209,'Bilag 3'!$A$10:$A$636&amp;"_"&amp;'Bilag 3'!$C$10:$C$636,0))</f>
        <v>Jyske Invest - Pensionspleje - Stabil</v>
      </c>
      <c r="E209" s="82">
        <v>201612</v>
      </c>
      <c r="F209" s="82">
        <v>11044</v>
      </c>
      <c r="G209" s="82">
        <v>39</v>
      </c>
      <c r="H209" s="83">
        <v>95671000</v>
      </c>
      <c r="I209" s="83">
        <v>41000</v>
      </c>
      <c r="J209" s="83">
        <v>79391000</v>
      </c>
      <c r="K209" s="83">
        <v>103214000</v>
      </c>
      <c r="L209" s="83">
        <v>160522000</v>
      </c>
      <c r="M209" s="83">
        <v>0</v>
      </c>
      <c r="N209" s="83">
        <v>43894000</v>
      </c>
      <c r="O209" s="83">
        <v>6053000</v>
      </c>
      <c r="P209" s="83">
        <v>41000</v>
      </c>
      <c r="Q209" s="83">
        <v>3846000</v>
      </c>
      <c r="R209" s="83">
        <v>69154000</v>
      </c>
      <c r="S209" s="83">
        <v>0</v>
      </c>
      <c r="T209" s="83">
        <v>7187000</v>
      </c>
      <c r="U209" s="84" t="s">
        <v>969</v>
      </c>
      <c r="V209" s="83">
        <v>8920104000</v>
      </c>
      <c r="W209" s="83">
        <v>468889000</v>
      </c>
      <c r="X209" s="83">
        <v>430574000</v>
      </c>
      <c r="Y209" s="83">
        <v>38315000</v>
      </c>
      <c r="Z209" s="83">
        <v>5166659000</v>
      </c>
      <c r="AA209" s="83">
        <v>5085489000</v>
      </c>
      <c r="AB209" s="83">
        <v>81170000</v>
      </c>
      <c r="AC209" s="83">
        <v>0</v>
      </c>
      <c r="AD209" s="83">
        <v>1379834000</v>
      </c>
      <c r="AE209" s="83">
        <v>24754000</v>
      </c>
      <c r="AF209" s="83">
        <v>1342707000</v>
      </c>
      <c r="AG209" s="83">
        <v>12373000</v>
      </c>
      <c r="AH209" s="83">
        <v>0</v>
      </c>
      <c r="AI209" s="83">
        <v>0</v>
      </c>
      <c r="AJ209" s="83">
        <v>1868387000</v>
      </c>
      <c r="AK209" s="83">
        <v>1740621000</v>
      </c>
      <c r="AL209" s="83">
        <v>127766000</v>
      </c>
      <c r="AM209" s="83">
        <v>3202000</v>
      </c>
      <c r="AN209" s="83">
        <v>3130000</v>
      </c>
      <c r="AO209" s="83">
        <v>72000</v>
      </c>
      <c r="AP209" s="83">
        <v>0</v>
      </c>
      <c r="AQ209" s="83">
        <v>33133000</v>
      </c>
      <c r="AR209" s="82">
        <v>2016</v>
      </c>
      <c r="AS209" s="83">
        <v>8920104000</v>
      </c>
      <c r="AT209" s="83">
        <v>38473000</v>
      </c>
      <c r="AU209" s="83">
        <v>38473000</v>
      </c>
      <c r="AV209" s="83">
        <v>0</v>
      </c>
      <c r="AW209" s="83">
        <v>8879217000</v>
      </c>
      <c r="AX209" s="83">
        <v>2141000</v>
      </c>
      <c r="AY209" s="83">
        <v>2135000</v>
      </c>
      <c r="AZ209" s="83">
        <v>6000</v>
      </c>
      <c r="BA209" s="83">
        <v>273000</v>
      </c>
      <c r="BB209" s="84" t="s">
        <v>780</v>
      </c>
    </row>
    <row r="210" spans="1:54" x14ac:dyDescent="0.25">
      <c r="A210" s="62" t="str">
        <f t="shared" si="3"/>
        <v>1104440</v>
      </c>
      <c r="B210" s="68">
        <f>INDEX('Bilag 3'!$B$10:$B$637,MATCH('Data - enkelt'!A210,'Bilag 3'!$G$10:$G$637,0))</f>
        <v>11044</v>
      </c>
      <c r="C210" s="68">
        <f>INDEX('Bilag 3'!$D$10:$D$637,MATCH('Data - enkelt'!A210,'Bilag 3'!$G$10:$G$637,0))</f>
        <v>40</v>
      </c>
      <c r="D210" s="63" t="str">
        <f t="array" ref="D210">INDEX('Bilag 3'!$E$10:$E$636,MATCH(F210&amp;"_"&amp;G210,'Bilag 3'!$A$10:$A$636&amp;"_"&amp;'Bilag 3'!$C$10:$C$636,0))&amp;" - "&amp;INDEX('Bilag 3'!$F$10:$F$636,MATCH(F210&amp;"_"&amp;G210,'Bilag 3'!$A$10:$A$636&amp;"_"&amp;'Bilag 3'!$C$10:$C$636,0))</f>
        <v>Jyske Invest - Pensionspleje - Balanceret</v>
      </c>
      <c r="E210" s="82">
        <v>201612</v>
      </c>
      <c r="F210" s="82">
        <v>11044</v>
      </c>
      <c r="G210" s="82">
        <v>40</v>
      </c>
      <c r="H210" s="83">
        <v>61806000</v>
      </c>
      <c r="I210" s="83">
        <v>103000</v>
      </c>
      <c r="J210" s="83">
        <v>197610000</v>
      </c>
      <c r="K210" s="83">
        <v>106774000</v>
      </c>
      <c r="L210" s="83">
        <v>337035000</v>
      </c>
      <c r="M210" s="83">
        <v>0</v>
      </c>
      <c r="N210" s="83">
        <v>87109000</v>
      </c>
      <c r="O210" s="83">
        <v>19488000</v>
      </c>
      <c r="P210" s="83">
        <v>103000</v>
      </c>
      <c r="Q210" s="83">
        <v>10111000</v>
      </c>
      <c r="R210" s="83">
        <v>114476000</v>
      </c>
      <c r="S210" s="83">
        <v>0</v>
      </c>
      <c r="T210" s="83">
        <v>20554000</v>
      </c>
      <c r="U210" s="84" t="s">
        <v>970</v>
      </c>
      <c r="V210" s="83">
        <v>12038534000</v>
      </c>
      <c r="W210" s="83">
        <v>1437174000</v>
      </c>
      <c r="X210" s="83">
        <v>1214079000</v>
      </c>
      <c r="Y210" s="83">
        <v>223095000</v>
      </c>
      <c r="Z210" s="83">
        <v>3528657000</v>
      </c>
      <c r="AA210" s="83">
        <v>3501916000</v>
      </c>
      <c r="AB210" s="83">
        <v>26741000</v>
      </c>
      <c r="AC210" s="83">
        <v>0</v>
      </c>
      <c r="AD210" s="83">
        <v>4840813000</v>
      </c>
      <c r="AE210" s="83">
        <v>81939000</v>
      </c>
      <c r="AF210" s="83">
        <v>4743203000</v>
      </c>
      <c r="AG210" s="83">
        <v>15671000</v>
      </c>
      <c r="AH210" s="83">
        <v>0</v>
      </c>
      <c r="AI210" s="83">
        <v>0</v>
      </c>
      <c r="AJ210" s="83">
        <v>2191925000</v>
      </c>
      <c r="AK210" s="83">
        <v>2056954000</v>
      </c>
      <c r="AL210" s="83">
        <v>134971000</v>
      </c>
      <c r="AM210" s="83">
        <v>8649000</v>
      </c>
      <c r="AN210" s="83">
        <v>8568000</v>
      </c>
      <c r="AO210" s="83">
        <v>81000</v>
      </c>
      <c r="AP210" s="83">
        <v>0</v>
      </c>
      <c r="AQ210" s="83">
        <v>31316000</v>
      </c>
      <c r="AR210" s="82">
        <v>2016</v>
      </c>
      <c r="AS210" s="83">
        <v>12038534000</v>
      </c>
      <c r="AT210" s="83">
        <v>224260000</v>
      </c>
      <c r="AU210" s="83">
        <v>224260000</v>
      </c>
      <c r="AV210" s="83">
        <v>0</v>
      </c>
      <c r="AW210" s="83">
        <v>11807490000</v>
      </c>
      <c r="AX210" s="83">
        <v>6784000</v>
      </c>
      <c r="AY210" s="83">
        <v>6784000</v>
      </c>
      <c r="AZ210" s="83">
        <v>0</v>
      </c>
      <c r="BA210" s="83">
        <v>0</v>
      </c>
      <c r="BB210" s="84" t="s">
        <v>780</v>
      </c>
    </row>
    <row r="211" spans="1:54" x14ac:dyDescent="0.25">
      <c r="A211" s="62" t="str">
        <f t="shared" si="3"/>
        <v>1104441</v>
      </c>
      <c r="B211" s="68">
        <f>INDEX('Bilag 3'!$B$10:$B$637,MATCH('Data - enkelt'!A211,'Bilag 3'!$G$10:$G$637,0))</f>
        <v>11044</v>
      </c>
      <c r="C211" s="68">
        <f>INDEX('Bilag 3'!$D$10:$D$637,MATCH('Data - enkelt'!A211,'Bilag 3'!$G$10:$G$637,0))</f>
        <v>41</v>
      </c>
      <c r="D211" s="63" t="str">
        <f t="array" ref="D211">INDEX('Bilag 3'!$E$10:$E$636,MATCH(F211&amp;"_"&amp;G211,'Bilag 3'!$A$10:$A$636&amp;"_"&amp;'Bilag 3'!$C$10:$C$636,0))&amp;" - "&amp;INDEX('Bilag 3'!$F$10:$F$636,MATCH(F211&amp;"_"&amp;G211,'Bilag 3'!$A$10:$A$636&amp;"_"&amp;'Bilag 3'!$C$10:$C$636,0))</f>
        <v>Jyske Invest - Pensionspleje - Vækst</v>
      </c>
      <c r="E211" s="82">
        <v>201612</v>
      </c>
      <c r="F211" s="82">
        <v>11044</v>
      </c>
      <c r="G211" s="82">
        <v>41</v>
      </c>
      <c r="H211" s="83">
        <v>3231000</v>
      </c>
      <c r="I211" s="83">
        <v>111000</v>
      </c>
      <c r="J211" s="83">
        <v>111355000</v>
      </c>
      <c r="K211" s="83">
        <v>3012000</v>
      </c>
      <c r="L211" s="83">
        <v>188298000</v>
      </c>
      <c r="M211" s="83">
        <v>0</v>
      </c>
      <c r="N211" s="83">
        <v>17303000</v>
      </c>
      <c r="O211" s="83">
        <v>2374000</v>
      </c>
      <c r="P211" s="83">
        <v>111000</v>
      </c>
      <c r="Q211" s="83">
        <v>5314000</v>
      </c>
      <c r="R211" s="83">
        <v>52859000</v>
      </c>
      <c r="S211" s="83">
        <v>0</v>
      </c>
      <c r="T211" s="83">
        <v>11926000</v>
      </c>
      <c r="U211" s="84" t="s">
        <v>971</v>
      </c>
      <c r="V211" s="83">
        <v>4319989000</v>
      </c>
      <c r="W211" s="83">
        <v>279578000</v>
      </c>
      <c r="X211" s="83">
        <v>279578000</v>
      </c>
      <c r="Y211" s="83">
        <v>0</v>
      </c>
      <c r="Z211" s="83">
        <v>70942000</v>
      </c>
      <c r="AA211" s="83">
        <v>70942000</v>
      </c>
      <c r="AB211" s="83">
        <v>0</v>
      </c>
      <c r="AC211" s="83">
        <v>0</v>
      </c>
      <c r="AD211" s="83">
        <v>2969977000</v>
      </c>
      <c r="AE211" s="83">
        <v>54780000</v>
      </c>
      <c r="AF211" s="83">
        <v>2909318000</v>
      </c>
      <c r="AG211" s="83">
        <v>5879000</v>
      </c>
      <c r="AH211" s="83">
        <v>0</v>
      </c>
      <c r="AI211" s="83">
        <v>0</v>
      </c>
      <c r="AJ211" s="83">
        <v>986928000</v>
      </c>
      <c r="AK211" s="83">
        <v>986928000</v>
      </c>
      <c r="AL211" s="83">
        <v>0</v>
      </c>
      <c r="AM211" s="83">
        <v>1744000</v>
      </c>
      <c r="AN211" s="83">
        <v>1744000</v>
      </c>
      <c r="AO211" s="83">
        <v>0</v>
      </c>
      <c r="AP211" s="83">
        <v>0</v>
      </c>
      <c r="AQ211" s="83">
        <v>10819000</v>
      </c>
      <c r="AR211" s="82">
        <v>2016</v>
      </c>
      <c r="AS211" s="83">
        <v>4319989000</v>
      </c>
      <c r="AT211" s="83">
        <v>0</v>
      </c>
      <c r="AU211" s="83">
        <v>0</v>
      </c>
      <c r="AV211" s="83">
        <v>0</v>
      </c>
      <c r="AW211" s="83">
        <v>4318821000</v>
      </c>
      <c r="AX211" s="83">
        <v>1168000</v>
      </c>
      <c r="AY211" s="83">
        <v>1168000</v>
      </c>
      <c r="AZ211" s="83">
        <v>0</v>
      </c>
      <c r="BA211" s="83">
        <v>0</v>
      </c>
      <c r="BB211" s="84" t="s">
        <v>780</v>
      </c>
    </row>
    <row r="212" spans="1:54" x14ac:dyDescent="0.25">
      <c r="A212" s="62" t="str">
        <f t="shared" si="3"/>
        <v>1104442</v>
      </c>
      <c r="B212" s="68">
        <f>INDEX('Bilag 3'!$B$10:$B$637,MATCH('Data - enkelt'!A212,'Bilag 3'!$G$10:$G$637,0))</f>
        <v>11044</v>
      </c>
      <c r="C212" s="68">
        <f>INDEX('Bilag 3'!$D$10:$D$637,MATCH('Data - enkelt'!A212,'Bilag 3'!$G$10:$G$637,0))</f>
        <v>42</v>
      </c>
      <c r="D212" s="63" t="str">
        <f t="array" ref="D212">INDEX('Bilag 3'!$E$10:$E$636,MATCH(F212&amp;"_"&amp;G212,'Bilag 3'!$A$10:$A$636&amp;"_"&amp;'Bilag 3'!$C$10:$C$636,0))&amp;" - "&amp;INDEX('Bilag 3'!$F$10:$F$636,MATCH(F212&amp;"_"&amp;G212,'Bilag 3'!$A$10:$A$636&amp;"_"&amp;'Bilag 3'!$C$10:$C$636,0))</f>
        <v>Jyske Invest - Jyske Invest Obligationer Engros KL</v>
      </c>
      <c r="E212" s="82">
        <v>201612</v>
      </c>
      <c r="F212" s="82">
        <v>11044</v>
      </c>
      <c r="G212" s="82">
        <v>42</v>
      </c>
      <c r="H212" s="83">
        <v>9428000</v>
      </c>
      <c r="I212" s="83">
        <v>0</v>
      </c>
      <c r="J212" s="83">
        <v>0</v>
      </c>
      <c r="K212" s="83">
        <v>16326000</v>
      </c>
      <c r="L212" s="83">
        <v>8000</v>
      </c>
      <c r="M212" s="83">
        <v>0</v>
      </c>
      <c r="N212" s="83">
        <v>-503000</v>
      </c>
      <c r="O212" s="83">
        <v>-1000</v>
      </c>
      <c r="P212" s="83">
        <v>0</v>
      </c>
      <c r="Q212" s="83">
        <v>9000</v>
      </c>
      <c r="R212" s="83">
        <v>1381000</v>
      </c>
      <c r="S212" s="83">
        <v>0</v>
      </c>
      <c r="T212" s="83">
        <v>0</v>
      </c>
      <c r="U212" s="84" t="s">
        <v>972</v>
      </c>
      <c r="V212" s="83">
        <v>546963000</v>
      </c>
      <c r="W212" s="83">
        <v>664000</v>
      </c>
      <c r="X212" s="83">
        <v>664000</v>
      </c>
      <c r="Y212" s="83">
        <v>0</v>
      </c>
      <c r="Z212" s="83">
        <v>542171000</v>
      </c>
      <c r="AA212" s="83">
        <v>542171000</v>
      </c>
      <c r="AB212" s="83">
        <v>0</v>
      </c>
      <c r="AC212" s="83">
        <v>0</v>
      </c>
      <c r="AD212" s="83">
        <v>772000</v>
      </c>
      <c r="AE212" s="83">
        <v>0</v>
      </c>
      <c r="AF212" s="83">
        <v>0</v>
      </c>
      <c r="AG212" s="83">
        <v>772000</v>
      </c>
      <c r="AH212" s="83">
        <v>0</v>
      </c>
      <c r="AI212" s="83">
        <v>0</v>
      </c>
      <c r="AJ212" s="83">
        <v>0</v>
      </c>
      <c r="AK212" s="83">
        <v>0</v>
      </c>
      <c r="AL212" s="83">
        <v>0</v>
      </c>
      <c r="AM212" s="83">
        <v>0</v>
      </c>
      <c r="AN212" s="83">
        <v>0</v>
      </c>
      <c r="AO212" s="83">
        <v>0</v>
      </c>
      <c r="AP212" s="83">
        <v>0</v>
      </c>
      <c r="AQ212" s="83">
        <v>3355000</v>
      </c>
      <c r="AR212" s="82">
        <v>2016</v>
      </c>
      <c r="AS212" s="83">
        <v>546963000</v>
      </c>
      <c r="AT212" s="83">
        <v>0</v>
      </c>
      <c r="AU212" s="83">
        <v>0</v>
      </c>
      <c r="AV212" s="83">
        <v>0</v>
      </c>
      <c r="AW212" s="83">
        <v>540958000</v>
      </c>
      <c r="AX212" s="83">
        <v>107000</v>
      </c>
      <c r="AY212" s="83">
        <v>107000</v>
      </c>
      <c r="AZ212" s="83">
        <v>0</v>
      </c>
      <c r="BA212" s="83">
        <v>5898000</v>
      </c>
      <c r="BB212" s="84" t="s">
        <v>780</v>
      </c>
    </row>
    <row r="213" spans="1:54" x14ac:dyDescent="0.25">
      <c r="A213" s="62" t="str">
        <f t="shared" si="3"/>
        <v>1104443</v>
      </c>
      <c r="B213" s="68">
        <f>INDEX('Bilag 3'!$B$10:$B$637,MATCH('Data - enkelt'!A213,'Bilag 3'!$G$10:$G$637,0))</f>
        <v>11044</v>
      </c>
      <c r="C213" s="68">
        <f>INDEX('Bilag 3'!$D$10:$D$637,MATCH('Data - enkelt'!A213,'Bilag 3'!$G$10:$G$637,0))</f>
        <v>43</v>
      </c>
      <c r="D213" s="63" t="str">
        <f t="array" ref="D213">INDEX('Bilag 3'!$E$10:$E$636,MATCH(F213&amp;"_"&amp;G213,'Bilag 3'!$A$10:$A$636&amp;"_"&amp;'Bilag 3'!$C$10:$C$636,0))&amp;" - "&amp;INDEX('Bilag 3'!$F$10:$F$636,MATCH(F213&amp;"_"&amp;G213,'Bilag 3'!$A$10:$A$636&amp;"_"&amp;'Bilag 3'!$C$10:$C$636,0))</f>
        <v>Jyske Invest - Jyske Invest Aktier Lav Volatilitet KL</v>
      </c>
      <c r="E213" s="82">
        <v>201612</v>
      </c>
      <c r="F213" s="82">
        <v>11044</v>
      </c>
      <c r="G213" s="82">
        <v>43</v>
      </c>
      <c r="H213" s="83">
        <v>15000</v>
      </c>
      <c r="I213" s="83">
        <v>12000</v>
      </c>
      <c r="J213" s="83">
        <v>75199000</v>
      </c>
      <c r="K213" s="83">
        <v>0</v>
      </c>
      <c r="L213" s="83">
        <v>194674000</v>
      </c>
      <c r="M213" s="83">
        <v>0</v>
      </c>
      <c r="N213" s="83">
        <v>0</v>
      </c>
      <c r="O213" s="83">
        <v>-1306000</v>
      </c>
      <c r="P213" s="83">
        <v>12000</v>
      </c>
      <c r="Q213" s="83">
        <v>4014000</v>
      </c>
      <c r="R213" s="83">
        <v>42430000</v>
      </c>
      <c r="S213" s="83">
        <v>0</v>
      </c>
      <c r="T213" s="83">
        <v>8920000</v>
      </c>
      <c r="U213" s="84"/>
      <c r="V213" s="83">
        <v>2987951000</v>
      </c>
      <c r="W213" s="83">
        <v>112828000</v>
      </c>
      <c r="X213" s="83">
        <v>112828000</v>
      </c>
      <c r="Y213" s="83">
        <v>0</v>
      </c>
      <c r="Z213" s="83">
        <v>0</v>
      </c>
      <c r="AA213" s="83">
        <v>0</v>
      </c>
      <c r="AB213" s="83">
        <v>0</v>
      </c>
      <c r="AC213" s="83">
        <v>0</v>
      </c>
      <c r="AD213" s="83">
        <v>2870906000</v>
      </c>
      <c r="AE213" s="83">
        <v>30054000</v>
      </c>
      <c r="AF213" s="83">
        <v>2836875000</v>
      </c>
      <c r="AG213" s="83">
        <v>3977000</v>
      </c>
      <c r="AH213" s="83">
        <v>0</v>
      </c>
      <c r="AI213" s="83">
        <v>0</v>
      </c>
      <c r="AJ213" s="83">
        <v>0</v>
      </c>
      <c r="AK213" s="83">
        <v>0</v>
      </c>
      <c r="AL213" s="83">
        <v>0</v>
      </c>
      <c r="AM213" s="83">
        <v>0</v>
      </c>
      <c r="AN213" s="83">
        <v>0</v>
      </c>
      <c r="AO213" s="83">
        <v>0</v>
      </c>
      <c r="AP213" s="83">
        <v>0</v>
      </c>
      <c r="AQ213" s="83">
        <v>4217000</v>
      </c>
      <c r="AR213" s="82">
        <v>2016</v>
      </c>
      <c r="AS213" s="83">
        <v>2987951000</v>
      </c>
      <c r="AT213" s="83">
        <v>0</v>
      </c>
      <c r="AU213" s="83">
        <v>0</v>
      </c>
      <c r="AV213" s="83">
        <v>0</v>
      </c>
      <c r="AW213" s="83">
        <v>2987951000</v>
      </c>
      <c r="AX213" s="83">
        <v>0</v>
      </c>
      <c r="AY213" s="83">
        <v>0</v>
      </c>
      <c r="AZ213" s="83">
        <v>0</v>
      </c>
      <c r="BA213" s="83">
        <v>0</v>
      </c>
      <c r="BB213" s="84" t="s">
        <v>780</v>
      </c>
    </row>
    <row r="214" spans="1:54" x14ac:dyDescent="0.25">
      <c r="A214" s="62" t="str">
        <f t="shared" si="3"/>
        <v>1104444</v>
      </c>
      <c r="B214" s="68">
        <f>INDEX('Bilag 3'!$B$10:$B$637,MATCH('Data - enkelt'!A214,'Bilag 3'!$G$10:$G$637,0))</f>
        <v>11044</v>
      </c>
      <c r="C214" s="68">
        <f>INDEX('Bilag 3'!$D$10:$D$637,MATCH('Data - enkelt'!A214,'Bilag 3'!$G$10:$G$637,0))</f>
        <v>44</v>
      </c>
      <c r="D214" s="63" t="str">
        <f t="array" ref="D214">INDEX('Bilag 3'!$E$10:$E$636,MATCH(F214&amp;"_"&amp;G214,'Bilag 3'!$A$10:$A$636&amp;"_"&amp;'Bilag 3'!$C$10:$C$636,0))&amp;" - "&amp;INDEX('Bilag 3'!$F$10:$F$636,MATCH(F214&amp;"_"&amp;G214,'Bilag 3'!$A$10:$A$636&amp;"_"&amp;'Bilag 3'!$C$10:$C$636,0))</f>
        <v>Jyske Invest - Jyske Invest Virksomhedsobligationer Special KL</v>
      </c>
      <c r="E214" s="82">
        <v>201612</v>
      </c>
      <c r="F214" s="82">
        <v>11044</v>
      </c>
      <c r="G214" s="82">
        <v>44</v>
      </c>
      <c r="H214" s="83">
        <v>1045000</v>
      </c>
      <c r="I214" s="83">
        <v>3000</v>
      </c>
      <c r="J214" s="83">
        <v>0</v>
      </c>
      <c r="K214" s="83">
        <v>3516000</v>
      </c>
      <c r="L214" s="83">
        <v>0</v>
      </c>
      <c r="M214" s="83">
        <v>0</v>
      </c>
      <c r="N214" s="83">
        <v>-723000</v>
      </c>
      <c r="O214" s="83">
        <v>222000</v>
      </c>
      <c r="P214" s="83">
        <v>3000</v>
      </c>
      <c r="Q214" s="83">
        <v>1000</v>
      </c>
      <c r="R214" s="83">
        <v>292000</v>
      </c>
      <c r="S214" s="83">
        <v>0</v>
      </c>
      <c r="T214" s="83">
        <v>0</v>
      </c>
      <c r="U214" s="84"/>
      <c r="V214" s="83">
        <v>267530000</v>
      </c>
      <c r="W214" s="83">
        <v>16492000</v>
      </c>
      <c r="X214" s="83">
        <v>16492000</v>
      </c>
      <c r="Y214" s="83">
        <v>0</v>
      </c>
      <c r="Z214" s="83">
        <v>245024000</v>
      </c>
      <c r="AA214" s="83">
        <v>0</v>
      </c>
      <c r="AB214" s="83">
        <v>243076000</v>
      </c>
      <c r="AC214" s="83">
        <v>1948000</v>
      </c>
      <c r="AD214" s="83">
        <v>0</v>
      </c>
      <c r="AE214" s="83">
        <v>0</v>
      </c>
      <c r="AF214" s="83">
        <v>0</v>
      </c>
      <c r="AG214" s="83">
        <v>0</v>
      </c>
      <c r="AH214" s="83">
        <v>0</v>
      </c>
      <c r="AI214" s="83">
        <v>0</v>
      </c>
      <c r="AJ214" s="83">
        <v>0</v>
      </c>
      <c r="AK214" s="83">
        <v>0</v>
      </c>
      <c r="AL214" s="83">
        <v>0</v>
      </c>
      <c r="AM214" s="83">
        <v>1311000</v>
      </c>
      <c r="AN214" s="83">
        <v>0</v>
      </c>
      <c r="AO214" s="83">
        <v>1311000</v>
      </c>
      <c r="AP214" s="83">
        <v>0</v>
      </c>
      <c r="AQ214" s="83">
        <v>4704000</v>
      </c>
      <c r="AR214" s="82">
        <v>2016</v>
      </c>
      <c r="AS214" s="83">
        <v>267530000</v>
      </c>
      <c r="AT214" s="83">
        <v>0</v>
      </c>
      <c r="AU214" s="83">
        <v>0</v>
      </c>
      <c r="AV214" s="83">
        <v>0</v>
      </c>
      <c r="AW214" s="83">
        <v>267496000</v>
      </c>
      <c r="AX214" s="83">
        <v>34000</v>
      </c>
      <c r="AY214" s="83">
        <v>0</v>
      </c>
      <c r="AZ214" s="83">
        <v>34000</v>
      </c>
      <c r="BA214" s="83">
        <v>0</v>
      </c>
      <c r="BB214" s="84" t="s">
        <v>780</v>
      </c>
    </row>
    <row r="215" spans="1:54" x14ac:dyDescent="0.25">
      <c r="A215" s="62" t="str">
        <f t="shared" si="3"/>
        <v>110527</v>
      </c>
      <c r="B215" s="68">
        <f>INDEX('Bilag 3'!$B$10:$B$637,MATCH('Data - enkelt'!A215,'Bilag 3'!$G$10:$G$637,0))</f>
        <v>11052</v>
      </c>
      <c r="C215" s="68">
        <f>INDEX('Bilag 3'!$D$10:$D$637,MATCH('Data - enkelt'!A215,'Bilag 3'!$G$10:$G$637,0))</f>
        <v>7</v>
      </c>
      <c r="D215" s="63" t="str">
        <f t="array" ref="D215">INDEX('Bilag 3'!$E$10:$E$636,MATCH(F215&amp;"_"&amp;G215,'Bilag 3'!$A$10:$A$636&amp;"_"&amp;'Bilag 3'!$C$10:$C$636,0))&amp;" - "&amp;INDEX('Bilag 3'!$F$10:$F$636,MATCH(F215&amp;"_"&amp;G215,'Bilag 3'!$A$10:$A$636&amp;"_"&amp;'Bilag 3'!$C$10:$C$636,0))</f>
        <v>Danske Invest Select - Europe Focus KL</v>
      </c>
      <c r="E215" s="82">
        <v>201612</v>
      </c>
      <c r="F215" s="82">
        <v>11052</v>
      </c>
      <c r="G215" s="82">
        <v>7</v>
      </c>
      <c r="H215" s="83">
        <v>2000</v>
      </c>
      <c r="I215" s="83">
        <v>2000</v>
      </c>
      <c r="J215" s="83">
        <v>599000</v>
      </c>
      <c r="K215" s="83">
        <v>0</v>
      </c>
      <c r="L215" s="83">
        <v>-3116000</v>
      </c>
      <c r="M215" s="83">
        <v>0</v>
      </c>
      <c r="N215" s="83">
        <v>0</v>
      </c>
      <c r="O215" s="83">
        <v>13000</v>
      </c>
      <c r="P215" s="83">
        <v>0</v>
      </c>
      <c r="Q215" s="83">
        <v>39000</v>
      </c>
      <c r="R215" s="83">
        <v>383000</v>
      </c>
      <c r="S215" s="83">
        <v>0</v>
      </c>
      <c r="T215" s="83">
        <v>27000</v>
      </c>
      <c r="U215" s="84" t="s">
        <v>973</v>
      </c>
      <c r="V215" s="83">
        <v>18048000</v>
      </c>
      <c r="W215" s="83">
        <v>292000</v>
      </c>
      <c r="X215" s="83">
        <v>292000</v>
      </c>
      <c r="Y215" s="83">
        <v>0</v>
      </c>
      <c r="Z215" s="83">
        <v>0</v>
      </c>
      <c r="AA215" s="83">
        <v>0</v>
      </c>
      <c r="AB215" s="83">
        <v>0</v>
      </c>
      <c r="AC215" s="83">
        <v>0</v>
      </c>
      <c r="AD215" s="83">
        <v>17717000</v>
      </c>
      <c r="AE215" s="83">
        <v>1726000</v>
      </c>
      <c r="AF215" s="83">
        <v>15991000</v>
      </c>
      <c r="AG215" s="83">
        <v>0</v>
      </c>
      <c r="AH215" s="83">
        <v>0</v>
      </c>
      <c r="AI215" s="83">
        <v>0</v>
      </c>
      <c r="AJ215" s="83">
        <v>0</v>
      </c>
      <c r="AK215" s="83">
        <v>0</v>
      </c>
      <c r="AL215" s="83">
        <v>0</v>
      </c>
      <c r="AM215" s="83">
        <v>0</v>
      </c>
      <c r="AN215" s="83">
        <v>0</v>
      </c>
      <c r="AO215" s="83">
        <v>0</v>
      </c>
      <c r="AP215" s="83">
        <v>0</v>
      </c>
      <c r="AQ215" s="83">
        <v>40000</v>
      </c>
      <c r="AR215" s="82">
        <v>2016</v>
      </c>
      <c r="AS215" s="83">
        <v>18048000</v>
      </c>
      <c r="AT215" s="83">
        <v>0</v>
      </c>
      <c r="AU215" s="83">
        <v>0</v>
      </c>
      <c r="AV215" s="83">
        <v>0</v>
      </c>
      <c r="AW215" s="83">
        <v>16155000</v>
      </c>
      <c r="AX215" s="83">
        <v>0</v>
      </c>
      <c r="AY215" s="83">
        <v>0</v>
      </c>
      <c r="AZ215" s="83">
        <v>0</v>
      </c>
      <c r="BA215" s="83">
        <v>1893000</v>
      </c>
      <c r="BB215" s="84" t="s">
        <v>780</v>
      </c>
    </row>
    <row r="216" spans="1:54" x14ac:dyDescent="0.25">
      <c r="A216" s="62" t="str">
        <f t="shared" si="3"/>
        <v>1105210</v>
      </c>
      <c r="B216" s="68">
        <f>INDEX('Bilag 3'!$B$10:$B$637,MATCH('Data - enkelt'!A216,'Bilag 3'!$G$10:$G$637,0))</f>
        <v>11052</v>
      </c>
      <c r="C216" s="68">
        <f>INDEX('Bilag 3'!$D$10:$D$637,MATCH('Data - enkelt'!A216,'Bilag 3'!$G$10:$G$637,0))</f>
        <v>10</v>
      </c>
      <c r="D216" s="63" t="str">
        <f t="array" ref="D216">INDEX('Bilag 3'!$E$10:$E$636,MATCH(F216&amp;"_"&amp;G216,'Bilag 3'!$A$10:$A$636&amp;"_"&amp;'Bilag 3'!$C$10:$C$636,0))&amp;" - "&amp;INDEX('Bilag 3'!$F$10:$F$636,MATCH(F216&amp;"_"&amp;G216,'Bilag 3'!$A$10:$A$636&amp;"_"&amp;'Bilag 3'!$C$10:$C$636,0))</f>
        <v>Danske Invest Select - Global KL</v>
      </c>
      <c r="E216" s="82">
        <v>201612</v>
      </c>
      <c r="F216" s="82">
        <v>11052</v>
      </c>
      <c r="G216" s="82">
        <v>10</v>
      </c>
      <c r="H216" s="83">
        <v>37000</v>
      </c>
      <c r="I216" s="83">
        <v>94000</v>
      </c>
      <c r="J216" s="83">
        <v>15800000</v>
      </c>
      <c r="K216" s="83">
        <v>0</v>
      </c>
      <c r="L216" s="83">
        <v>122877000</v>
      </c>
      <c r="M216" s="83">
        <v>0</v>
      </c>
      <c r="N216" s="83">
        <v>0</v>
      </c>
      <c r="O216" s="83">
        <v>-2932000</v>
      </c>
      <c r="P216" s="83">
        <v>-34000</v>
      </c>
      <c r="Q216" s="83">
        <v>9000</v>
      </c>
      <c r="R216" s="83">
        <v>10684000</v>
      </c>
      <c r="S216" s="83">
        <v>0</v>
      </c>
      <c r="T216" s="83">
        <v>1482000</v>
      </c>
      <c r="U216" s="84" t="s">
        <v>974</v>
      </c>
      <c r="V216" s="83">
        <v>3309764000</v>
      </c>
      <c r="W216" s="83">
        <v>105998000</v>
      </c>
      <c r="X216" s="83">
        <v>105998000</v>
      </c>
      <c r="Y216" s="83">
        <v>0</v>
      </c>
      <c r="Z216" s="83">
        <v>0</v>
      </c>
      <c r="AA216" s="83">
        <v>0</v>
      </c>
      <c r="AB216" s="83">
        <v>0</v>
      </c>
      <c r="AC216" s="83">
        <v>0</v>
      </c>
      <c r="AD216" s="83">
        <v>3198499000</v>
      </c>
      <c r="AE216" s="83">
        <v>51404000</v>
      </c>
      <c r="AF216" s="83">
        <v>3147095000</v>
      </c>
      <c r="AG216" s="83">
        <v>0</v>
      </c>
      <c r="AH216" s="83">
        <v>0</v>
      </c>
      <c r="AI216" s="83">
        <v>0</v>
      </c>
      <c r="AJ216" s="83">
        <v>0</v>
      </c>
      <c r="AK216" s="83">
        <v>0</v>
      </c>
      <c r="AL216" s="83">
        <v>0</v>
      </c>
      <c r="AM216" s="83">
        <v>0</v>
      </c>
      <c r="AN216" s="83">
        <v>0</v>
      </c>
      <c r="AO216" s="83">
        <v>0</v>
      </c>
      <c r="AP216" s="83">
        <v>0</v>
      </c>
      <c r="AQ216" s="83">
        <v>5268000</v>
      </c>
      <c r="AR216" s="82">
        <v>2016</v>
      </c>
      <c r="AS216" s="83">
        <v>3309764000</v>
      </c>
      <c r="AT216" s="83">
        <v>0</v>
      </c>
      <c r="AU216" s="83">
        <v>0</v>
      </c>
      <c r="AV216" s="83">
        <v>0</v>
      </c>
      <c r="AW216" s="83">
        <v>3307919000</v>
      </c>
      <c r="AX216" s="83">
        <v>0</v>
      </c>
      <c r="AY216" s="83">
        <v>0</v>
      </c>
      <c r="AZ216" s="83">
        <v>0</v>
      </c>
      <c r="BA216" s="83">
        <v>1845000</v>
      </c>
      <c r="BB216" s="84" t="s">
        <v>780</v>
      </c>
    </row>
    <row r="217" spans="1:54" x14ac:dyDescent="0.25">
      <c r="A217" s="62" t="str">
        <f t="shared" si="3"/>
        <v>1105211</v>
      </c>
      <c r="B217" s="68">
        <f>INDEX('Bilag 3'!$B$10:$B$637,MATCH('Data - enkelt'!A217,'Bilag 3'!$G$10:$G$637,0))</f>
        <v>11052</v>
      </c>
      <c r="C217" s="68">
        <f>INDEX('Bilag 3'!$D$10:$D$637,MATCH('Data - enkelt'!A217,'Bilag 3'!$G$10:$G$637,0))</f>
        <v>11</v>
      </c>
      <c r="D217" s="63" t="str">
        <f t="array" ref="D217">INDEX('Bilag 3'!$E$10:$E$636,MATCH(F217&amp;"_"&amp;G217,'Bilag 3'!$A$10:$A$636&amp;"_"&amp;'Bilag 3'!$C$10:$C$636,0))&amp;" - "&amp;INDEX('Bilag 3'!$F$10:$F$636,MATCH(F217&amp;"_"&amp;G217,'Bilag 3'!$A$10:$A$636&amp;"_"&amp;'Bilag 3'!$C$10:$C$636,0))</f>
        <v>Danske Invest Select - Emerging Markets KL</v>
      </c>
      <c r="E217" s="82">
        <v>201612</v>
      </c>
      <c r="F217" s="82">
        <v>11052</v>
      </c>
      <c r="G217" s="82">
        <v>11</v>
      </c>
      <c r="H217" s="83">
        <v>1300000</v>
      </c>
      <c r="I217" s="83">
        <v>406000</v>
      </c>
      <c r="J217" s="83">
        <v>161451000</v>
      </c>
      <c r="K217" s="83">
        <v>0</v>
      </c>
      <c r="L217" s="83">
        <v>589382000</v>
      </c>
      <c r="M217" s="83">
        <v>0</v>
      </c>
      <c r="N217" s="83">
        <v>0</v>
      </c>
      <c r="O217" s="83">
        <v>-12716000</v>
      </c>
      <c r="P217" s="83">
        <v>100000</v>
      </c>
      <c r="Q217" s="83">
        <v>0</v>
      </c>
      <c r="R217" s="83">
        <v>94402000</v>
      </c>
      <c r="S217" s="83">
        <v>0</v>
      </c>
      <c r="T217" s="83">
        <v>13501000</v>
      </c>
      <c r="U217" s="84" t="s">
        <v>975</v>
      </c>
      <c r="V217" s="83">
        <v>6834345000</v>
      </c>
      <c r="W217" s="83">
        <v>129698000</v>
      </c>
      <c r="X217" s="83">
        <v>129698000</v>
      </c>
      <c r="Y217" s="83">
        <v>0</v>
      </c>
      <c r="Z217" s="83">
        <v>0</v>
      </c>
      <c r="AA217" s="83">
        <v>0</v>
      </c>
      <c r="AB217" s="83">
        <v>0</v>
      </c>
      <c r="AC217" s="83">
        <v>0</v>
      </c>
      <c r="AD217" s="83">
        <v>6689764000</v>
      </c>
      <c r="AE217" s="83">
        <v>0</v>
      </c>
      <c r="AF217" s="83">
        <v>6689764000</v>
      </c>
      <c r="AG217" s="83">
        <v>0</v>
      </c>
      <c r="AH217" s="83">
        <v>0</v>
      </c>
      <c r="AI217" s="83">
        <v>0</v>
      </c>
      <c r="AJ217" s="83">
        <v>0</v>
      </c>
      <c r="AK217" s="83">
        <v>0</v>
      </c>
      <c r="AL217" s="83">
        <v>0</v>
      </c>
      <c r="AM217" s="83">
        <v>0</v>
      </c>
      <c r="AN217" s="83">
        <v>0</v>
      </c>
      <c r="AO217" s="83">
        <v>0</v>
      </c>
      <c r="AP217" s="83">
        <v>0</v>
      </c>
      <c r="AQ217" s="83">
        <v>14884000</v>
      </c>
      <c r="AR217" s="82">
        <v>2016</v>
      </c>
      <c r="AS217" s="83">
        <v>6834345000</v>
      </c>
      <c r="AT217" s="83">
        <v>0</v>
      </c>
      <c r="AU217" s="83">
        <v>0</v>
      </c>
      <c r="AV217" s="83">
        <v>0</v>
      </c>
      <c r="AW217" s="83">
        <v>6831479000</v>
      </c>
      <c r="AX217" s="83">
        <v>0</v>
      </c>
      <c r="AY217" s="83">
        <v>0</v>
      </c>
      <c r="AZ217" s="83">
        <v>0</v>
      </c>
      <c r="BA217" s="83">
        <v>2866000</v>
      </c>
      <c r="BB217" s="84" t="s">
        <v>780</v>
      </c>
    </row>
    <row r="218" spans="1:54" x14ac:dyDescent="0.25">
      <c r="A218" s="62" t="str">
        <f t="shared" si="3"/>
        <v>1105227</v>
      </c>
      <c r="B218" s="68">
        <f>INDEX('Bilag 3'!$B$10:$B$637,MATCH('Data - enkelt'!A218,'Bilag 3'!$G$10:$G$637,0))</f>
        <v>11052</v>
      </c>
      <c r="C218" s="68">
        <f>INDEX('Bilag 3'!$D$10:$D$637,MATCH('Data - enkelt'!A218,'Bilag 3'!$G$10:$G$637,0))</f>
        <v>27</v>
      </c>
      <c r="D218" s="63" t="str">
        <f t="array" ref="D218">INDEX('Bilag 3'!$E$10:$E$636,MATCH(F218&amp;"_"&amp;G218,'Bilag 3'!$A$10:$A$636&amp;"_"&amp;'Bilag 3'!$C$10:$C$636,0))&amp;" - "&amp;INDEX('Bilag 3'!$F$10:$F$636,MATCH(F218&amp;"_"&amp;G218,'Bilag 3'!$A$10:$A$636&amp;"_"&amp;'Bilag 3'!$C$10:$C$636,0))</f>
        <v>Danske Invest Select - Kommuner 4 KL</v>
      </c>
      <c r="E218" s="82">
        <v>201612</v>
      </c>
      <c r="F218" s="82">
        <v>11052</v>
      </c>
      <c r="G218" s="82">
        <v>27</v>
      </c>
      <c r="H218" s="83">
        <v>16934000</v>
      </c>
      <c r="I218" s="83">
        <v>43000</v>
      </c>
      <c r="J218" s="83">
        <v>0</v>
      </c>
      <c r="K218" s="83">
        <v>15441000</v>
      </c>
      <c r="L218" s="83">
        <v>0</v>
      </c>
      <c r="M218" s="83">
        <v>0</v>
      </c>
      <c r="N218" s="83">
        <v>0</v>
      </c>
      <c r="O218" s="83">
        <v>0</v>
      </c>
      <c r="P218" s="83">
        <v>0</v>
      </c>
      <c r="Q218" s="83">
        <v>0</v>
      </c>
      <c r="R218" s="83">
        <v>3660000</v>
      </c>
      <c r="S218" s="83">
        <v>0</v>
      </c>
      <c r="T218" s="83">
        <v>0</v>
      </c>
      <c r="U218" s="84" t="s">
        <v>976</v>
      </c>
      <c r="V218" s="83">
        <v>1108125000</v>
      </c>
      <c r="W218" s="83">
        <v>503000</v>
      </c>
      <c r="X218" s="83">
        <v>503000</v>
      </c>
      <c r="Y218" s="83">
        <v>0</v>
      </c>
      <c r="Z218" s="83">
        <v>1055473000</v>
      </c>
      <c r="AA218" s="83">
        <v>1055473000</v>
      </c>
      <c r="AB218" s="83">
        <v>0</v>
      </c>
      <c r="AC218" s="83">
        <v>0</v>
      </c>
      <c r="AD218" s="83">
        <v>0</v>
      </c>
      <c r="AE218" s="83">
        <v>0</v>
      </c>
      <c r="AF218" s="83">
        <v>0</v>
      </c>
      <c r="AG218" s="83">
        <v>0</v>
      </c>
      <c r="AH218" s="83">
        <v>0</v>
      </c>
      <c r="AI218" s="83">
        <v>0</v>
      </c>
      <c r="AJ218" s="83">
        <v>0</v>
      </c>
      <c r="AK218" s="83">
        <v>0</v>
      </c>
      <c r="AL218" s="83">
        <v>0</v>
      </c>
      <c r="AM218" s="83">
        <v>0</v>
      </c>
      <c r="AN218" s="83">
        <v>0</v>
      </c>
      <c r="AO218" s="83">
        <v>0</v>
      </c>
      <c r="AP218" s="83">
        <v>0</v>
      </c>
      <c r="AQ218" s="83">
        <v>52149000</v>
      </c>
      <c r="AR218" s="82">
        <v>2016</v>
      </c>
      <c r="AS218" s="83">
        <v>1108125000</v>
      </c>
      <c r="AT218" s="83">
        <v>0</v>
      </c>
      <c r="AU218" s="83">
        <v>0</v>
      </c>
      <c r="AV218" s="83">
        <v>0</v>
      </c>
      <c r="AW218" s="83">
        <v>1108063000</v>
      </c>
      <c r="AX218" s="83">
        <v>0</v>
      </c>
      <c r="AY218" s="83">
        <v>0</v>
      </c>
      <c r="AZ218" s="83">
        <v>0</v>
      </c>
      <c r="BA218" s="83">
        <v>62000</v>
      </c>
      <c r="BB218" s="84" t="s">
        <v>780</v>
      </c>
    </row>
    <row r="219" spans="1:54" x14ac:dyDescent="0.25">
      <c r="A219" s="62" t="str">
        <f t="shared" si="3"/>
        <v>1105229</v>
      </c>
      <c r="B219" s="68">
        <f>INDEX('Bilag 3'!$B$10:$B$637,MATCH('Data - enkelt'!A219,'Bilag 3'!$G$10:$G$637,0))</f>
        <v>11052</v>
      </c>
      <c r="C219" s="68">
        <f>INDEX('Bilag 3'!$D$10:$D$637,MATCH('Data - enkelt'!A219,'Bilag 3'!$G$10:$G$637,0))</f>
        <v>29</v>
      </c>
      <c r="D219" s="63" t="str">
        <f t="array" ref="D219">INDEX('Bilag 3'!$E$10:$E$636,MATCH(F219&amp;"_"&amp;G219,'Bilag 3'!$A$10:$A$636&amp;"_"&amp;'Bilag 3'!$C$10:$C$636,0))&amp;" - "&amp;INDEX('Bilag 3'!$F$10:$F$636,MATCH(F219&amp;"_"&amp;G219,'Bilag 3'!$A$10:$A$636&amp;"_"&amp;'Bilag 3'!$C$10:$C$636,0))</f>
        <v>Danske Invest Select - Kommuner Europæiske Obligationer KL</v>
      </c>
      <c r="E219" s="82">
        <v>201612</v>
      </c>
      <c r="F219" s="82">
        <v>11052</v>
      </c>
      <c r="G219" s="82">
        <v>29</v>
      </c>
      <c r="H219" s="83">
        <v>2307000</v>
      </c>
      <c r="I219" s="83">
        <v>19000</v>
      </c>
      <c r="J219" s="83">
        <v>0</v>
      </c>
      <c r="K219" s="83">
        <v>1968000</v>
      </c>
      <c r="L219" s="83">
        <v>0</v>
      </c>
      <c r="M219" s="83">
        <v>0</v>
      </c>
      <c r="N219" s="83">
        <v>128000</v>
      </c>
      <c r="O219" s="83">
        <v>-6000</v>
      </c>
      <c r="P219" s="83">
        <v>0</v>
      </c>
      <c r="Q219" s="83">
        <v>3000</v>
      </c>
      <c r="R219" s="83">
        <v>529000</v>
      </c>
      <c r="S219" s="83">
        <v>0</v>
      </c>
      <c r="T219" s="83">
        <v>0</v>
      </c>
      <c r="U219" s="84" t="s">
        <v>977</v>
      </c>
      <c r="V219" s="83">
        <v>103205000</v>
      </c>
      <c r="W219" s="83">
        <v>4485000</v>
      </c>
      <c r="X219" s="83">
        <v>4427000</v>
      </c>
      <c r="Y219" s="83">
        <v>59000</v>
      </c>
      <c r="Z219" s="83">
        <v>95243000</v>
      </c>
      <c r="AA219" s="83">
        <v>53666000</v>
      </c>
      <c r="AB219" s="83">
        <v>41576000</v>
      </c>
      <c r="AC219" s="83">
        <v>0</v>
      </c>
      <c r="AD219" s="83">
        <v>0</v>
      </c>
      <c r="AE219" s="83">
        <v>0</v>
      </c>
      <c r="AF219" s="83">
        <v>0</v>
      </c>
      <c r="AG219" s="83">
        <v>0</v>
      </c>
      <c r="AH219" s="83">
        <v>0</v>
      </c>
      <c r="AI219" s="83">
        <v>0</v>
      </c>
      <c r="AJ219" s="83">
        <v>0</v>
      </c>
      <c r="AK219" s="83">
        <v>0</v>
      </c>
      <c r="AL219" s="83">
        <v>0</v>
      </c>
      <c r="AM219" s="83">
        <v>0</v>
      </c>
      <c r="AN219" s="83">
        <v>0</v>
      </c>
      <c r="AO219" s="83">
        <v>0</v>
      </c>
      <c r="AP219" s="83">
        <v>0</v>
      </c>
      <c r="AQ219" s="83">
        <v>3477000</v>
      </c>
      <c r="AR219" s="82">
        <v>2016</v>
      </c>
      <c r="AS219" s="83">
        <v>103205000</v>
      </c>
      <c r="AT219" s="83">
        <v>0</v>
      </c>
      <c r="AU219" s="83">
        <v>0</v>
      </c>
      <c r="AV219" s="83">
        <v>0</v>
      </c>
      <c r="AW219" s="83">
        <v>103181000</v>
      </c>
      <c r="AX219" s="83">
        <v>15000</v>
      </c>
      <c r="AY219" s="83">
        <v>0</v>
      </c>
      <c r="AZ219" s="83">
        <v>15000</v>
      </c>
      <c r="BA219" s="83">
        <v>9000</v>
      </c>
      <c r="BB219" s="84" t="s">
        <v>780</v>
      </c>
    </row>
    <row r="220" spans="1:54" x14ac:dyDescent="0.25">
      <c r="A220" s="62" t="str">
        <f t="shared" si="3"/>
        <v>1105233</v>
      </c>
      <c r="B220" s="68">
        <f>INDEX('Bilag 3'!$B$10:$B$637,MATCH('Data - enkelt'!A220,'Bilag 3'!$G$10:$G$637,0))</f>
        <v>11052</v>
      </c>
      <c r="C220" s="68">
        <f>INDEX('Bilag 3'!$D$10:$D$637,MATCH('Data - enkelt'!A220,'Bilag 3'!$G$10:$G$637,0))</f>
        <v>33</v>
      </c>
      <c r="D220" s="63" t="str">
        <f t="array" ref="D220">INDEX('Bilag 3'!$E$10:$E$636,MATCH(F220&amp;"_"&amp;G220,'Bilag 3'!$A$10:$A$636&amp;"_"&amp;'Bilag 3'!$C$10:$C$636,0))&amp;" - "&amp;INDEX('Bilag 3'!$F$10:$F$636,MATCH(F220&amp;"_"&amp;G220,'Bilag 3'!$A$10:$A$636&amp;"_"&amp;'Bilag 3'!$C$10:$C$636,0))</f>
        <v>Danske Invest Select - Euro Investment Grade Corporate Bonds Restricted KL</v>
      </c>
      <c r="E220" s="82">
        <v>201612</v>
      </c>
      <c r="F220" s="82">
        <v>11052</v>
      </c>
      <c r="G220" s="82">
        <v>33</v>
      </c>
      <c r="H220" s="83">
        <v>9718000</v>
      </c>
      <c r="I220" s="83">
        <v>112000</v>
      </c>
      <c r="J220" s="83">
        <v>0</v>
      </c>
      <c r="K220" s="83">
        <v>9025000</v>
      </c>
      <c r="L220" s="83">
        <v>0</v>
      </c>
      <c r="M220" s="83">
        <v>0</v>
      </c>
      <c r="N220" s="83">
        <v>2143000</v>
      </c>
      <c r="O220" s="83">
        <v>353000</v>
      </c>
      <c r="P220" s="83">
        <v>0</v>
      </c>
      <c r="Q220" s="83">
        <v>26000</v>
      </c>
      <c r="R220" s="83">
        <v>3292000</v>
      </c>
      <c r="S220" s="83">
        <v>0</v>
      </c>
      <c r="T220" s="83">
        <v>0</v>
      </c>
      <c r="U220" s="84" t="s">
        <v>978</v>
      </c>
      <c r="V220" s="83">
        <v>371097000</v>
      </c>
      <c r="W220" s="83">
        <v>21656000</v>
      </c>
      <c r="X220" s="83">
        <v>21146000</v>
      </c>
      <c r="Y220" s="83">
        <v>510000</v>
      </c>
      <c r="Z220" s="83">
        <v>344986000</v>
      </c>
      <c r="AA220" s="83">
        <v>15640000</v>
      </c>
      <c r="AB220" s="83">
        <v>328255000</v>
      </c>
      <c r="AC220" s="83">
        <v>1091000</v>
      </c>
      <c r="AD220" s="83">
        <v>0</v>
      </c>
      <c r="AE220" s="83">
        <v>0</v>
      </c>
      <c r="AF220" s="83">
        <v>0</v>
      </c>
      <c r="AG220" s="83">
        <v>0</v>
      </c>
      <c r="AH220" s="83">
        <v>0</v>
      </c>
      <c r="AI220" s="83">
        <v>0</v>
      </c>
      <c r="AJ220" s="83">
        <v>0</v>
      </c>
      <c r="AK220" s="83">
        <v>0</v>
      </c>
      <c r="AL220" s="83">
        <v>0</v>
      </c>
      <c r="AM220" s="83">
        <v>90000</v>
      </c>
      <c r="AN220" s="83">
        <v>0</v>
      </c>
      <c r="AO220" s="83">
        <v>90000</v>
      </c>
      <c r="AP220" s="83">
        <v>0</v>
      </c>
      <c r="AQ220" s="83">
        <v>4365000</v>
      </c>
      <c r="AR220" s="82">
        <v>2016</v>
      </c>
      <c r="AS220" s="83">
        <v>371097000</v>
      </c>
      <c r="AT220" s="83">
        <v>0</v>
      </c>
      <c r="AU220" s="83">
        <v>0</v>
      </c>
      <c r="AV220" s="83">
        <v>0</v>
      </c>
      <c r="AW220" s="83">
        <v>371042000</v>
      </c>
      <c r="AX220" s="83">
        <v>3000</v>
      </c>
      <c r="AY220" s="83">
        <v>0</v>
      </c>
      <c r="AZ220" s="83">
        <v>3000</v>
      </c>
      <c r="BA220" s="83">
        <v>52000</v>
      </c>
      <c r="BB220" s="84" t="s">
        <v>780</v>
      </c>
    </row>
    <row r="221" spans="1:54" x14ac:dyDescent="0.25">
      <c r="A221" s="62" t="str">
        <f t="shared" si="3"/>
        <v>1105236</v>
      </c>
      <c r="B221" s="68">
        <f>INDEX('Bilag 3'!$B$10:$B$637,MATCH('Data - enkelt'!A221,'Bilag 3'!$G$10:$G$637,0))</f>
        <v>11052</v>
      </c>
      <c r="C221" s="68">
        <f>INDEX('Bilag 3'!$D$10:$D$637,MATCH('Data - enkelt'!A221,'Bilag 3'!$G$10:$G$637,0))</f>
        <v>36</v>
      </c>
      <c r="D221" s="63" t="str">
        <f t="array" ref="D221">INDEX('Bilag 3'!$E$10:$E$636,MATCH(F221&amp;"_"&amp;G221,'Bilag 3'!$A$10:$A$636&amp;"_"&amp;'Bilag 3'!$C$10:$C$636,0))&amp;" - "&amp;INDEX('Bilag 3'!$F$10:$F$636,MATCH(F221&amp;"_"&amp;G221,'Bilag 3'!$A$10:$A$636&amp;"_"&amp;'Bilag 3'!$C$10:$C$636,0))</f>
        <v>Danske Invest Select - Flexinvest Danske Obligationer KL</v>
      </c>
      <c r="E221" s="82">
        <v>201612</v>
      </c>
      <c r="F221" s="82">
        <v>11052</v>
      </c>
      <c r="G221" s="82">
        <v>36</v>
      </c>
      <c r="H221" s="83">
        <v>129698000</v>
      </c>
      <c r="I221" s="83">
        <v>93000</v>
      </c>
      <c r="J221" s="83">
        <v>0</v>
      </c>
      <c r="K221" s="83">
        <v>118674000</v>
      </c>
      <c r="L221" s="83">
        <v>0</v>
      </c>
      <c r="M221" s="83">
        <v>0</v>
      </c>
      <c r="N221" s="83">
        <v>0</v>
      </c>
      <c r="O221" s="83">
        <v>0</v>
      </c>
      <c r="P221" s="83">
        <v>0</v>
      </c>
      <c r="Q221" s="83">
        <v>0</v>
      </c>
      <c r="R221" s="83">
        <v>53876000</v>
      </c>
      <c r="S221" s="83">
        <v>0</v>
      </c>
      <c r="T221" s="83">
        <v>0</v>
      </c>
      <c r="U221" s="84" t="s">
        <v>979</v>
      </c>
      <c r="V221" s="83">
        <v>8655298000</v>
      </c>
      <c r="W221" s="83">
        <v>727000</v>
      </c>
      <c r="X221" s="83">
        <v>727000</v>
      </c>
      <c r="Y221" s="83">
        <v>0</v>
      </c>
      <c r="Z221" s="83">
        <v>8395773000</v>
      </c>
      <c r="AA221" s="83">
        <v>8395773000</v>
      </c>
      <c r="AB221" s="83">
        <v>0</v>
      </c>
      <c r="AC221" s="83">
        <v>0</v>
      </c>
      <c r="AD221" s="83">
        <v>0</v>
      </c>
      <c r="AE221" s="83">
        <v>0</v>
      </c>
      <c r="AF221" s="83">
        <v>0</v>
      </c>
      <c r="AG221" s="83">
        <v>0</v>
      </c>
      <c r="AH221" s="83">
        <v>0</v>
      </c>
      <c r="AI221" s="83">
        <v>0</v>
      </c>
      <c r="AJ221" s="83">
        <v>0</v>
      </c>
      <c r="AK221" s="83">
        <v>0</v>
      </c>
      <c r="AL221" s="83">
        <v>0</v>
      </c>
      <c r="AM221" s="83">
        <v>0</v>
      </c>
      <c r="AN221" s="83">
        <v>0</v>
      </c>
      <c r="AO221" s="83">
        <v>0</v>
      </c>
      <c r="AP221" s="83">
        <v>0</v>
      </c>
      <c r="AQ221" s="83">
        <v>258799000</v>
      </c>
      <c r="AR221" s="82">
        <v>2016</v>
      </c>
      <c r="AS221" s="83">
        <v>8655298000</v>
      </c>
      <c r="AT221" s="83">
        <v>0</v>
      </c>
      <c r="AU221" s="83">
        <v>0</v>
      </c>
      <c r="AV221" s="83">
        <v>0</v>
      </c>
      <c r="AW221" s="83">
        <v>8553211000</v>
      </c>
      <c r="AX221" s="83">
        <v>0</v>
      </c>
      <c r="AY221" s="83">
        <v>0</v>
      </c>
      <c r="AZ221" s="83">
        <v>0</v>
      </c>
      <c r="BA221" s="83">
        <v>102087000</v>
      </c>
      <c r="BB221" s="84" t="s">
        <v>780</v>
      </c>
    </row>
    <row r="222" spans="1:54" x14ac:dyDescent="0.25">
      <c r="A222" s="62" t="str">
        <f t="shared" si="3"/>
        <v>1105237</v>
      </c>
      <c r="B222" s="68">
        <f>INDEX('Bilag 3'!$B$10:$B$637,MATCH('Data - enkelt'!A222,'Bilag 3'!$G$10:$G$637,0))</f>
        <v>11052</v>
      </c>
      <c r="C222" s="68">
        <f>INDEX('Bilag 3'!$D$10:$D$637,MATCH('Data - enkelt'!A222,'Bilag 3'!$G$10:$G$637,0))</f>
        <v>37</v>
      </c>
      <c r="D222" s="63" t="str">
        <f t="array" ref="D222">INDEX('Bilag 3'!$E$10:$E$636,MATCH(F222&amp;"_"&amp;G222,'Bilag 3'!$A$10:$A$636&amp;"_"&amp;'Bilag 3'!$C$10:$C$636,0))&amp;" - "&amp;INDEX('Bilag 3'!$F$10:$F$636,MATCH(F222&amp;"_"&amp;G222,'Bilag 3'!$A$10:$A$636&amp;"_"&amp;'Bilag 3'!$C$10:$C$636,0))</f>
        <v>Danske Invest Select - Flexinvest Korte Obligationer KL</v>
      </c>
      <c r="E222" s="82">
        <v>201612</v>
      </c>
      <c r="F222" s="82">
        <v>11052</v>
      </c>
      <c r="G222" s="82">
        <v>37</v>
      </c>
      <c r="H222" s="83">
        <v>465138000</v>
      </c>
      <c r="I222" s="83">
        <v>450000</v>
      </c>
      <c r="J222" s="83">
        <v>5983000</v>
      </c>
      <c r="K222" s="83">
        <v>208264000</v>
      </c>
      <c r="L222" s="83">
        <v>283421000</v>
      </c>
      <c r="M222" s="83">
        <v>0</v>
      </c>
      <c r="N222" s="83">
        <v>-141740000</v>
      </c>
      <c r="O222" s="83">
        <v>12861000</v>
      </c>
      <c r="P222" s="83">
        <v>332000</v>
      </c>
      <c r="Q222" s="83">
        <v>391000</v>
      </c>
      <c r="R222" s="83">
        <v>152917000</v>
      </c>
      <c r="S222" s="83">
        <v>0</v>
      </c>
      <c r="T222" s="83">
        <v>0</v>
      </c>
      <c r="U222" s="84" t="s">
        <v>980</v>
      </c>
      <c r="V222" s="83">
        <v>23178678000</v>
      </c>
      <c r="W222" s="83">
        <v>30337000</v>
      </c>
      <c r="X222" s="83">
        <v>3278000</v>
      </c>
      <c r="Y222" s="83">
        <v>27059000</v>
      </c>
      <c r="Z222" s="83">
        <v>19968690000</v>
      </c>
      <c r="AA222" s="83">
        <v>17046682000</v>
      </c>
      <c r="AB222" s="83">
        <v>2912758000</v>
      </c>
      <c r="AC222" s="83">
        <v>9251000</v>
      </c>
      <c r="AD222" s="83">
        <v>0</v>
      </c>
      <c r="AE222" s="83">
        <v>0</v>
      </c>
      <c r="AF222" s="83">
        <v>0</v>
      </c>
      <c r="AG222" s="83">
        <v>0</v>
      </c>
      <c r="AH222" s="83">
        <v>0</v>
      </c>
      <c r="AI222" s="83">
        <v>0</v>
      </c>
      <c r="AJ222" s="83">
        <v>2032140000</v>
      </c>
      <c r="AK222" s="83">
        <v>2032140000</v>
      </c>
      <c r="AL222" s="83">
        <v>0</v>
      </c>
      <c r="AM222" s="83">
        <v>1003000</v>
      </c>
      <c r="AN222" s="83">
        <v>0</v>
      </c>
      <c r="AO222" s="83">
        <v>1003000</v>
      </c>
      <c r="AP222" s="83">
        <v>0</v>
      </c>
      <c r="AQ222" s="83">
        <v>1146508000</v>
      </c>
      <c r="AR222" s="82">
        <v>2016</v>
      </c>
      <c r="AS222" s="83">
        <v>23178678000</v>
      </c>
      <c r="AT222" s="83">
        <v>0</v>
      </c>
      <c r="AU222" s="83">
        <v>0</v>
      </c>
      <c r="AV222" s="83">
        <v>0</v>
      </c>
      <c r="AW222" s="83">
        <v>22127628000</v>
      </c>
      <c r="AX222" s="83">
        <v>4669000</v>
      </c>
      <c r="AY222" s="83">
        <v>0</v>
      </c>
      <c r="AZ222" s="83">
        <v>4669000</v>
      </c>
      <c r="BA222" s="83">
        <v>1046381000</v>
      </c>
      <c r="BB222" s="84" t="s">
        <v>780</v>
      </c>
    </row>
    <row r="223" spans="1:54" x14ac:dyDescent="0.25">
      <c r="A223" s="62" t="str">
        <f t="shared" si="3"/>
        <v>1105238</v>
      </c>
      <c r="B223" s="68">
        <f>INDEX('Bilag 3'!$B$10:$B$637,MATCH('Data - enkelt'!A223,'Bilag 3'!$G$10:$G$637,0))</f>
        <v>11052</v>
      </c>
      <c r="C223" s="68">
        <f>INDEX('Bilag 3'!$D$10:$D$637,MATCH('Data - enkelt'!A223,'Bilag 3'!$G$10:$G$637,0))</f>
        <v>38</v>
      </c>
      <c r="D223" s="63" t="str">
        <f t="array" ref="D223">INDEX('Bilag 3'!$E$10:$E$636,MATCH(F223&amp;"_"&amp;G223,'Bilag 3'!$A$10:$A$636&amp;"_"&amp;'Bilag 3'!$C$10:$C$636,0))&amp;" - "&amp;INDEX('Bilag 3'!$F$10:$F$636,MATCH(F223&amp;"_"&amp;G223,'Bilag 3'!$A$10:$A$636&amp;"_"&amp;'Bilag 3'!$C$10:$C$636,0))</f>
        <v>Danske Invest Select - Flexinvest Udenlandske Obligationer KL</v>
      </c>
      <c r="E223" s="82">
        <v>201612</v>
      </c>
      <c r="F223" s="82">
        <v>11052</v>
      </c>
      <c r="G223" s="82">
        <v>38</v>
      </c>
      <c r="H223" s="83">
        <v>319756000</v>
      </c>
      <c r="I223" s="83">
        <v>1731000</v>
      </c>
      <c r="J223" s="83">
        <v>10007000</v>
      </c>
      <c r="K223" s="83">
        <v>435724000</v>
      </c>
      <c r="L223" s="83">
        <v>255597000</v>
      </c>
      <c r="M223" s="83">
        <v>0</v>
      </c>
      <c r="N223" s="83">
        <v>-216092000</v>
      </c>
      <c r="O223" s="83">
        <v>-33911000</v>
      </c>
      <c r="P223" s="83">
        <v>23000</v>
      </c>
      <c r="Q223" s="83">
        <v>656000</v>
      </c>
      <c r="R223" s="83">
        <v>111578000</v>
      </c>
      <c r="S223" s="83">
        <v>0</v>
      </c>
      <c r="T223" s="83">
        <v>4000</v>
      </c>
      <c r="U223" s="84" t="s">
        <v>981</v>
      </c>
      <c r="V223" s="83">
        <v>11989264000</v>
      </c>
      <c r="W223" s="83">
        <v>496928000</v>
      </c>
      <c r="X223" s="83">
        <v>489458000</v>
      </c>
      <c r="Y223" s="83">
        <v>7471000</v>
      </c>
      <c r="Z223" s="83">
        <v>7147632000</v>
      </c>
      <c r="AA223" s="83">
        <v>70176000</v>
      </c>
      <c r="AB223" s="83">
        <v>7036397000</v>
      </c>
      <c r="AC223" s="83">
        <v>41059000</v>
      </c>
      <c r="AD223" s="83">
        <v>0</v>
      </c>
      <c r="AE223" s="83">
        <v>0</v>
      </c>
      <c r="AF223" s="83">
        <v>0</v>
      </c>
      <c r="AG223" s="83">
        <v>0</v>
      </c>
      <c r="AH223" s="83">
        <v>0</v>
      </c>
      <c r="AI223" s="83">
        <v>0</v>
      </c>
      <c r="AJ223" s="83">
        <v>4139783000</v>
      </c>
      <c r="AK223" s="83">
        <v>4139783000</v>
      </c>
      <c r="AL223" s="83">
        <v>0</v>
      </c>
      <c r="AM223" s="83">
        <v>11195000</v>
      </c>
      <c r="AN223" s="83">
        <v>0</v>
      </c>
      <c r="AO223" s="83">
        <v>11195000</v>
      </c>
      <c r="AP223" s="83">
        <v>0</v>
      </c>
      <c r="AQ223" s="83">
        <v>193725000</v>
      </c>
      <c r="AR223" s="82">
        <v>2016</v>
      </c>
      <c r="AS223" s="83">
        <v>11989264000</v>
      </c>
      <c r="AT223" s="83">
        <v>0</v>
      </c>
      <c r="AU223" s="83">
        <v>0</v>
      </c>
      <c r="AV223" s="83">
        <v>0</v>
      </c>
      <c r="AW223" s="83">
        <v>11730173000</v>
      </c>
      <c r="AX223" s="83">
        <v>170658000</v>
      </c>
      <c r="AY223" s="83">
        <v>0</v>
      </c>
      <c r="AZ223" s="83">
        <v>170658000</v>
      </c>
      <c r="BA223" s="83">
        <v>88433000</v>
      </c>
      <c r="BB223" s="84" t="s">
        <v>780</v>
      </c>
    </row>
    <row r="224" spans="1:54" x14ac:dyDescent="0.25">
      <c r="A224" s="62" t="str">
        <f t="shared" si="3"/>
        <v>1105239</v>
      </c>
      <c r="B224" s="68">
        <f>INDEX('Bilag 3'!$B$10:$B$637,MATCH('Data - enkelt'!A224,'Bilag 3'!$G$10:$G$637,0))</f>
        <v>11052</v>
      </c>
      <c r="C224" s="68">
        <f>INDEX('Bilag 3'!$D$10:$D$637,MATCH('Data - enkelt'!A224,'Bilag 3'!$G$10:$G$637,0))</f>
        <v>39</v>
      </c>
      <c r="D224" s="63" t="str">
        <f t="array" ref="D224">INDEX('Bilag 3'!$E$10:$E$636,MATCH(F224&amp;"_"&amp;G224,'Bilag 3'!$A$10:$A$636&amp;"_"&amp;'Bilag 3'!$C$10:$C$636,0))&amp;" - "&amp;INDEX('Bilag 3'!$F$10:$F$636,MATCH(F224&amp;"_"&amp;G224,'Bilag 3'!$A$10:$A$636&amp;"_"&amp;'Bilag 3'!$C$10:$C$636,0))</f>
        <v>Danske Invest Select - Flexinvest Aktier KL</v>
      </c>
      <c r="E224" s="82">
        <v>201612</v>
      </c>
      <c r="F224" s="82">
        <v>11052</v>
      </c>
      <c r="G224" s="82">
        <v>39</v>
      </c>
      <c r="H224" s="83">
        <v>237000</v>
      </c>
      <c r="I224" s="83">
        <v>909000</v>
      </c>
      <c r="J224" s="83">
        <v>841698000</v>
      </c>
      <c r="K224" s="83">
        <v>0</v>
      </c>
      <c r="L224" s="83">
        <v>177684000</v>
      </c>
      <c r="M224" s="83">
        <v>0</v>
      </c>
      <c r="N224" s="83">
        <v>0</v>
      </c>
      <c r="O224" s="83">
        <v>26141000</v>
      </c>
      <c r="P224" s="83">
        <v>-653000</v>
      </c>
      <c r="Q224" s="83">
        <v>2337000</v>
      </c>
      <c r="R224" s="83">
        <v>210734000</v>
      </c>
      <c r="S224" s="83">
        <v>0</v>
      </c>
      <c r="T224" s="83">
        <v>18246000</v>
      </c>
      <c r="U224" s="84" t="s">
        <v>982</v>
      </c>
      <c r="V224" s="83">
        <v>13667716000</v>
      </c>
      <c r="W224" s="83">
        <v>175372000</v>
      </c>
      <c r="X224" s="83">
        <v>175372000</v>
      </c>
      <c r="Y224" s="83">
        <v>0</v>
      </c>
      <c r="Z224" s="83">
        <v>0</v>
      </c>
      <c r="AA224" s="83">
        <v>0</v>
      </c>
      <c r="AB224" s="83">
        <v>0</v>
      </c>
      <c r="AC224" s="83">
        <v>0</v>
      </c>
      <c r="AD224" s="83">
        <v>9820955000</v>
      </c>
      <c r="AE224" s="83">
        <v>2012214000</v>
      </c>
      <c r="AF224" s="83">
        <v>7801842000</v>
      </c>
      <c r="AG224" s="83">
        <v>0</v>
      </c>
      <c r="AH224" s="83">
        <v>6899000</v>
      </c>
      <c r="AI224" s="83">
        <v>0</v>
      </c>
      <c r="AJ224" s="83">
        <v>3520003000</v>
      </c>
      <c r="AK224" s="83">
        <v>2789750000</v>
      </c>
      <c r="AL224" s="83">
        <v>730254000</v>
      </c>
      <c r="AM224" s="83">
        <v>0</v>
      </c>
      <c r="AN224" s="83">
        <v>0</v>
      </c>
      <c r="AO224" s="83">
        <v>0</v>
      </c>
      <c r="AP224" s="83">
        <v>0</v>
      </c>
      <c r="AQ224" s="83">
        <v>151386000</v>
      </c>
      <c r="AR224" s="82">
        <v>2016</v>
      </c>
      <c r="AS224" s="83">
        <v>13667716000</v>
      </c>
      <c r="AT224" s="83">
        <v>0</v>
      </c>
      <c r="AU224" s="83">
        <v>0</v>
      </c>
      <c r="AV224" s="83">
        <v>0</v>
      </c>
      <c r="AW224" s="83">
        <v>13529378000</v>
      </c>
      <c r="AX224" s="83">
        <v>0</v>
      </c>
      <c r="AY224" s="83">
        <v>0</v>
      </c>
      <c r="AZ224" s="83">
        <v>0</v>
      </c>
      <c r="BA224" s="83">
        <v>138338000</v>
      </c>
      <c r="BB224" s="84" t="s">
        <v>780</v>
      </c>
    </row>
    <row r="225" spans="1:54" x14ac:dyDescent="0.25">
      <c r="A225" s="62" t="str">
        <f t="shared" si="3"/>
        <v>1105243</v>
      </c>
      <c r="B225" s="68">
        <f>INDEX('Bilag 3'!$B$10:$B$637,MATCH('Data - enkelt'!A225,'Bilag 3'!$G$10:$G$637,0))</f>
        <v>11052</v>
      </c>
      <c r="C225" s="68">
        <f>INDEX('Bilag 3'!$D$10:$D$637,MATCH('Data - enkelt'!A225,'Bilag 3'!$G$10:$G$637,0))</f>
        <v>43</v>
      </c>
      <c r="D225" s="63" t="str">
        <f t="array" ref="D225">INDEX('Bilag 3'!$E$10:$E$636,MATCH(F225&amp;"_"&amp;G225,'Bilag 3'!$A$10:$A$636&amp;"_"&amp;'Bilag 3'!$C$10:$C$636,0))&amp;" - "&amp;INDEX('Bilag 3'!$F$10:$F$636,MATCH(F225&amp;"_"&amp;G225,'Bilag 3'!$A$10:$A$636&amp;"_"&amp;'Bilag 3'!$C$10:$C$636,0))</f>
        <v>Danske Invest Select - Europe Low Volatility - Accumulating KL</v>
      </c>
      <c r="E225" s="82">
        <v>201612</v>
      </c>
      <c r="F225" s="82">
        <v>11052</v>
      </c>
      <c r="G225" s="82">
        <v>43</v>
      </c>
      <c r="H225" s="83">
        <v>3000</v>
      </c>
      <c r="I225" s="83">
        <v>7000</v>
      </c>
      <c r="J225" s="83">
        <v>6580000</v>
      </c>
      <c r="K225" s="83">
        <v>0</v>
      </c>
      <c r="L225" s="83">
        <v>-8165000</v>
      </c>
      <c r="M225" s="83">
        <v>0</v>
      </c>
      <c r="N225" s="83">
        <v>0</v>
      </c>
      <c r="O225" s="83">
        <v>-118000</v>
      </c>
      <c r="P225" s="83">
        <v>-13000</v>
      </c>
      <c r="Q225" s="83">
        <v>234000</v>
      </c>
      <c r="R225" s="83">
        <v>2290000</v>
      </c>
      <c r="S225" s="83">
        <v>0</v>
      </c>
      <c r="T225" s="83">
        <v>312000</v>
      </c>
      <c r="U225" s="84" t="s">
        <v>983</v>
      </c>
      <c r="V225" s="83">
        <v>186494000</v>
      </c>
      <c r="W225" s="83">
        <v>3542000</v>
      </c>
      <c r="X225" s="83">
        <v>3542000</v>
      </c>
      <c r="Y225" s="83">
        <v>0</v>
      </c>
      <c r="Z225" s="83">
        <v>0</v>
      </c>
      <c r="AA225" s="83">
        <v>0</v>
      </c>
      <c r="AB225" s="83">
        <v>0</v>
      </c>
      <c r="AC225" s="83">
        <v>0</v>
      </c>
      <c r="AD225" s="83">
        <v>182167000</v>
      </c>
      <c r="AE225" s="83">
        <v>3991000</v>
      </c>
      <c r="AF225" s="83">
        <v>178176000</v>
      </c>
      <c r="AG225" s="83">
        <v>0</v>
      </c>
      <c r="AH225" s="83">
        <v>0</v>
      </c>
      <c r="AI225" s="83">
        <v>0</v>
      </c>
      <c r="AJ225" s="83">
        <v>0</v>
      </c>
      <c r="AK225" s="83">
        <v>0</v>
      </c>
      <c r="AL225" s="83">
        <v>0</v>
      </c>
      <c r="AM225" s="83">
        <v>0</v>
      </c>
      <c r="AN225" s="83">
        <v>0</v>
      </c>
      <c r="AO225" s="83">
        <v>0</v>
      </c>
      <c r="AP225" s="83">
        <v>0</v>
      </c>
      <c r="AQ225" s="83">
        <v>784000</v>
      </c>
      <c r="AR225" s="82">
        <v>2016</v>
      </c>
      <c r="AS225" s="83">
        <v>186494000</v>
      </c>
      <c r="AT225" s="83">
        <v>0</v>
      </c>
      <c r="AU225" s="83">
        <v>0</v>
      </c>
      <c r="AV225" s="83">
        <v>0</v>
      </c>
      <c r="AW225" s="83">
        <v>186455000</v>
      </c>
      <c r="AX225" s="83">
        <v>0</v>
      </c>
      <c r="AY225" s="83">
        <v>0</v>
      </c>
      <c r="AZ225" s="83">
        <v>0</v>
      </c>
      <c r="BA225" s="83">
        <v>39000</v>
      </c>
      <c r="BB225" s="84" t="s">
        <v>780</v>
      </c>
    </row>
    <row r="226" spans="1:54" x14ac:dyDescent="0.25">
      <c r="A226" s="62" t="str">
        <f t="shared" si="3"/>
        <v>1105244</v>
      </c>
      <c r="B226" s="68">
        <f>INDEX('Bilag 3'!$B$10:$B$637,MATCH('Data - enkelt'!A226,'Bilag 3'!$G$10:$G$637,0))</f>
        <v>11052</v>
      </c>
      <c r="C226" s="68">
        <f>INDEX('Bilag 3'!$D$10:$D$637,MATCH('Data - enkelt'!A226,'Bilag 3'!$G$10:$G$637,0))</f>
        <v>44</v>
      </c>
      <c r="D226" s="63" t="str">
        <f t="array" ref="D226">INDEX('Bilag 3'!$E$10:$E$636,MATCH(F226&amp;"_"&amp;G226,'Bilag 3'!$A$10:$A$636&amp;"_"&amp;'Bilag 3'!$C$10:$C$636,0))&amp;" - "&amp;INDEX('Bilag 3'!$F$10:$F$636,MATCH(F226&amp;"_"&amp;G226,'Bilag 3'!$A$10:$A$636&amp;"_"&amp;'Bilag 3'!$C$10:$C$636,0))</f>
        <v>Danske Invest Select - USA Low Volatility - Accumulating KL</v>
      </c>
      <c r="E226" s="82">
        <v>201612</v>
      </c>
      <c r="F226" s="82">
        <v>11052</v>
      </c>
      <c r="G226" s="82">
        <v>44</v>
      </c>
      <c r="H226" s="83">
        <v>8000</v>
      </c>
      <c r="I226" s="83">
        <v>0</v>
      </c>
      <c r="J226" s="83">
        <v>2961000</v>
      </c>
      <c r="K226" s="83">
        <v>0</v>
      </c>
      <c r="L226" s="83">
        <v>16899000</v>
      </c>
      <c r="M226" s="83">
        <v>0</v>
      </c>
      <c r="N226" s="83">
        <v>0</v>
      </c>
      <c r="O226" s="83">
        <v>-29000</v>
      </c>
      <c r="P226" s="83">
        <v>-1000</v>
      </c>
      <c r="Q226" s="83">
        <v>41000</v>
      </c>
      <c r="R226" s="83">
        <v>1429000</v>
      </c>
      <c r="S226" s="83">
        <v>0</v>
      </c>
      <c r="T226" s="83">
        <v>381000</v>
      </c>
      <c r="U226" s="84" t="s">
        <v>984</v>
      </c>
      <c r="V226" s="83">
        <v>127477000</v>
      </c>
      <c r="W226" s="83">
        <v>1272000</v>
      </c>
      <c r="X226" s="83">
        <v>1272000</v>
      </c>
      <c r="Y226" s="83">
        <v>0</v>
      </c>
      <c r="Z226" s="83">
        <v>0</v>
      </c>
      <c r="AA226" s="83">
        <v>0</v>
      </c>
      <c r="AB226" s="83">
        <v>0</v>
      </c>
      <c r="AC226" s="83">
        <v>0</v>
      </c>
      <c r="AD226" s="83">
        <v>125959000</v>
      </c>
      <c r="AE226" s="83">
        <v>0</v>
      </c>
      <c r="AF226" s="83">
        <v>125959000</v>
      </c>
      <c r="AG226" s="83">
        <v>0</v>
      </c>
      <c r="AH226" s="83">
        <v>0</v>
      </c>
      <c r="AI226" s="83">
        <v>0</v>
      </c>
      <c r="AJ226" s="83">
        <v>0</v>
      </c>
      <c r="AK226" s="83">
        <v>0</v>
      </c>
      <c r="AL226" s="83">
        <v>0</v>
      </c>
      <c r="AM226" s="83">
        <v>0</v>
      </c>
      <c r="AN226" s="83">
        <v>0</v>
      </c>
      <c r="AO226" s="83">
        <v>0</v>
      </c>
      <c r="AP226" s="83">
        <v>0</v>
      </c>
      <c r="AQ226" s="83">
        <v>246000</v>
      </c>
      <c r="AR226" s="82">
        <v>2016</v>
      </c>
      <c r="AS226" s="83">
        <v>127477000</v>
      </c>
      <c r="AT226" s="83">
        <v>0</v>
      </c>
      <c r="AU226" s="83">
        <v>0</v>
      </c>
      <c r="AV226" s="83">
        <v>0</v>
      </c>
      <c r="AW226" s="83">
        <v>127450000</v>
      </c>
      <c r="AX226" s="83">
        <v>0</v>
      </c>
      <c r="AY226" s="83">
        <v>0</v>
      </c>
      <c r="AZ226" s="83">
        <v>0</v>
      </c>
      <c r="BA226" s="83">
        <v>27000</v>
      </c>
      <c r="BB226" s="84" t="s">
        <v>780</v>
      </c>
    </row>
    <row r="227" spans="1:54" x14ac:dyDescent="0.25">
      <c r="A227" s="62" t="str">
        <f t="shared" si="3"/>
        <v>1105245</v>
      </c>
      <c r="B227" s="68">
        <f>INDEX('Bilag 3'!$B$10:$B$637,MATCH('Data - enkelt'!A227,'Bilag 3'!$G$10:$G$637,0))</f>
        <v>11052</v>
      </c>
      <c r="C227" s="68">
        <f>INDEX('Bilag 3'!$D$10:$D$637,MATCH('Data - enkelt'!A227,'Bilag 3'!$G$10:$G$637,0))</f>
        <v>45</v>
      </c>
      <c r="D227" s="63" t="str">
        <f t="array" ref="D227">INDEX('Bilag 3'!$E$10:$E$636,MATCH(F227&amp;"_"&amp;G227,'Bilag 3'!$A$10:$A$636&amp;"_"&amp;'Bilag 3'!$C$10:$C$636,0))&amp;" - "&amp;INDEX('Bilag 3'!$F$10:$F$636,MATCH(F227&amp;"_"&amp;G227,'Bilag 3'!$A$10:$A$636&amp;"_"&amp;'Bilag 3'!$C$10:$C$636,0))</f>
        <v>Danske Invest Select - Online Danske Obligationer Indeks KL</v>
      </c>
      <c r="E227" s="82">
        <v>201612</v>
      </c>
      <c r="F227" s="82">
        <v>11052</v>
      </c>
      <c r="G227" s="82">
        <v>45</v>
      </c>
      <c r="H227" s="83">
        <v>344000</v>
      </c>
      <c r="I227" s="83">
        <v>0</v>
      </c>
      <c r="J227" s="83">
        <v>0</v>
      </c>
      <c r="K227" s="83">
        <v>130000</v>
      </c>
      <c r="L227" s="83">
        <v>0</v>
      </c>
      <c r="M227" s="83">
        <v>0</v>
      </c>
      <c r="N227" s="83">
        <v>0</v>
      </c>
      <c r="O227" s="83">
        <v>0</v>
      </c>
      <c r="P227" s="83">
        <v>0</v>
      </c>
      <c r="Q227" s="83">
        <v>0</v>
      </c>
      <c r="R227" s="83">
        <v>35000</v>
      </c>
      <c r="S227" s="83">
        <v>0</v>
      </c>
      <c r="T227" s="83">
        <v>0</v>
      </c>
      <c r="U227" s="84" t="s">
        <v>985</v>
      </c>
      <c r="V227" s="83">
        <v>15229000</v>
      </c>
      <c r="W227" s="83">
        <v>24000</v>
      </c>
      <c r="X227" s="83">
        <v>24000</v>
      </c>
      <c r="Y227" s="83">
        <v>0</v>
      </c>
      <c r="Z227" s="83">
        <v>14844000</v>
      </c>
      <c r="AA227" s="83">
        <v>14844000</v>
      </c>
      <c r="AB227" s="83">
        <v>0</v>
      </c>
      <c r="AC227" s="83">
        <v>0</v>
      </c>
      <c r="AD227" s="83">
        <v>0</v>
      </c>
      <c r="AE227" s="83">
        <v>0</v>
      </c>
      <c r="AF227" s="83">
        <v>0</v>
      </c>
      <c r="AG227" s="83">
        <v>0</v>
      </c>
      <c r="AH227" s="83">
        <v>0</v>
      </c>
      <c r="AI227" s="83">
        <v>0</v>
      </c>
      <c r="AJ227" s="83">
        <v>0</v>
      </c>
      <c r="AK227" s="83">
        <v>0</v>
      </c>
      <c r="AL227" s="83">
        <v>0</v>
      </c>
      <c r="AM227" s="83">
        <v>0</v>
      </c>
      <c r="AN227" s="83">
        <v>0</v>
      </c>
      <c r="AO227" s="83">
        <v>0</v>
      </c>
      <c r="AP227" s="83">
        <v>0</v>
      </c>
      <c r="AQ227" s="83">
        <v>361000</v>
      </c>
      <c r="AR227" s="82">
        <v>2016</v>
      </c>
      <c r="AS227" s="83">
        <v>15229000</v>
      </c>
      <c r="AT227" s="83">
        <v>0</v>
      </c>
      <c r="AU227" s="83">
        <v>0</v>
      </c>
      <c r="AV227" s="83">
        <v>0</v>
      </c>
      <c r="AW227" s="83">
        <v>14936000</v>
      </c>
      <c r="AX227" s="83">
        <v>0</v>
      </c>
      <c r="AY227" s="83">
        <v>0</v>
      </c>
      <c r="AZ227" s="83">
        <v>0</v>
      </c>
      <c r="BA227" s="83">
        <v>292000</v>
      </c>
      <c r="BB227" s="84" t="s">
        <v>780</v>
      </c>
    </row>
    <row r="228" spans="1:54" x14ac:dyDescent="0.25">
      <c r="A228" s="62" t="str">
        <f t="shared" si="3"/>
        <v>1105246</v>
      </c>
      <c r="B228" s="68">
        <f>INDEX('Bilag 3'!$B$10:$B$637,MATCH('Data - enkelt'!A228,'Bilag 3'!$G$10:$G$637,0))</f>
        <v>11052</v>
      </c>
      <c r="C228" s="68">
        <f>INDEX('Bilag 3'!$D$10:$D$637,MATCH('Data - enkelt'!A228,'Bilag 3'!$G$10:$G$637,0))</f>
        <v>46</v>
      </c>
      <c r="D228" s="63" t="str">
        <f t="array" ref="D228">INDEX('Bilag 3'!$E$10:$E$636,MATCH(F228&amp;"_"&amp;G228,'Bilag 3'!$A$10:$A$636&amp;"_"&amp;'Bilag 3'!$C$10:$C$636,0))&amp;" - "&amp;INDEX('Bilag 3'!$F$10:$F$636,MATCH(F228&amp;"_"&amp;G228,'Bilag 3'!$A$10:$A$636&amp;"_"&amp;'Bilag 3'!$C$10:$C$636,0))</f>
        <v>Danske Invest Select - Online Global Indeks KL</v>
      </c>
      <c r="E228" s="82">
        <v>201612</v>
      </c>
      <c r="F228" s="82">
        <v>11052</v>
      </c>
      <c r="G228" s="82">
        <v>46</v>
      </c>
      <c r="H228" s="83">
        <v>1000</v>
      </c>
      <c r="I228" s="83">
        <v>2000</v>
      </c>
      <c r="J228" s="83">
        <v>2280000</v>
      </c>
      <c r="K228" s="83">
        <v>0</v>
      </c>
      <c r="L228" s="83">
        <v>6574000</v>
      </c>
      <c r="M228" s="83">
        <v>0</v>
      </c>
      <c r="N228" s="83">
        <v>0</v>
      </c>
      <c r="O228" s="83">
        <v>9000</v>
      </c>
      <c r="P228" s="83">
        <v>-1000</v>
      </c>
      <c r="Q228" s="83">
        <v>18000</v>
      </c>
      <c r="R228" s="83">
        <v>235000</v>
      </c>
      <c r="S228" s="83">
        <v>0</v>
      </c>
      <c r="T228" s="83">
        <v>227000</v>
      </c>
      <c r="U228" s="84" t="s">
        <v>986</v>
      </c>
      <c r="V228" s="83">
        <v>88517000</v>
      </c>
      <c r="W228" s="83">
        <v>329000</v>
      </c>
      <c r="X228" s="83">
        <v>329000</v>
      </c>
      <c r="Y228" s="83">
        <v>0</v>
      </c>
      <c r="Z228" s="83">
        <v>0</v>
      </c>
      <c r="AA228" s="83">
        <v>0</v>
      </c>
      <c r="AB228" s="83">
        <v>0</v>
      </c>
      <c r="AC228" s="83">
        <v>0</v>
      </c>
      <c r="AD228" s="83">
        <v>88059000</v>
      </c>
      <c r="AE228" s="83">
        <v>574000</v>
      </c>
      <c r="AF228" s="83">
        <v>87485000</v>
      </c>
      <c r="AG228" s="83">
        <v>0</v>
      </c>
      <c r="AH228" s="83">
        <v>0</v>
      </c>
      <c r="AI228" s="83">
        <v>0</v>
      </c>
      <c r="AJ228" s="83">
        <v>0</v>
      </c>
      <c r="AK228" s="83">
        <v>0</v>
      </c>
      <c r="AL228" s="83">
        <v>0</v>
      </c>
      <c r="AM228" s="83">
        <v>0</v>
      </c>
      <c r="AN228" s="83">
        <v>0</v>
      </c>
      <c r="AO228" s="83">
        <v>0</v>
      </c>
      <c r="AP228" s="83">
        <v>0</v>
      </c>
      <c r="AQ228" s="83">
        <v>129000</v>
      </c>
      <c r="AR228" s="82">
        <v>2016</v>
      </c>
      <c r="AS228" s="83">
        <v>88517000</v>
      </c>
      <c r="AT228" s="83">
        <v>0</v>
      </c>
      <c r="AU228" s="83">
        <v>0</v>
      </c>
      <c r="AV228" s="83">
        <v>0</v>
      </c>
      <c r="AW228" s="83">
        <v>88512000</v>
      </c>
      <c r="AX228" s="83">
        <v>0</v>
      </c>
      <c r="AY228" s="83">
        <v>0</v>
      </c>
      <c r="AZ228" s="83">
        <v>0</v>
      </c>
      <c r="BA228" s="83">
        <v>5000</v>
      </c>
      <c r="BB228" s="84" t="s">
        <v>780</v>
      </c>
    </row>
    <row r="229" spans="1:54" x14ac:dyDescent="0.25">
      <c r="A229" s="62" t="str">
        <f t="shared" si="3"/>
        <v>1105249</v>
      </c>
      <c r="B229" s="68">
        <f>INDEX('Bilag 3'!$B$10:$B$637,MATCH('Data - enkelt'!A229,'Bilag 3'!$G$10:$G$637,0))</f>
        <v>11052</v>
      </c>
      <c r="C229" s="68">
        <f>INDEX('Bilag 3'!$D$10:$D$637,MATCH('Data - enkelt'!A229,'Bilag 3'!$G$10:$G$637,0))</f>
        <v>49</v>
      </c>
      <c r="D229" s="63" t="str">
        <f t="array" ref="D229">INDEX('Bilag 3'!$E$10:$E$636,MATCH(F229&amp;"_"&amp;G229,'Bilag 3'!$A$10:$A$636&amp;"_"&amp;'Bilag 3'!$C$10:$C$636,0))&amp;" - "&amp;INDEX('Bilag 3'!$F$10:$F$636,MATCH(F229&amp;"_"&amp;G229,'Bilag 3'!$A$10:$A$636&amp;"_"&amp;'Bilag 3'!$C$10:$C$636,0))</f>
        <v>Danske Invest Select - Aktier KL</v>
      </c>
      <c r="E229" s="82">
        <v>201612</v>
      </c>
      <c r="F229" s="82">
        <v>11052</v>
      </c>
      <c r="G229" s="82">
        <v>49</v>
      </c>
      <c r="H229" s="83">
        <v>21000</v>
      </c>
      <c r="I229" s="83">
        <v>71000</v>
      </c>
      <c r="J229" s="83">
        <v>44780000</v>
      </c>
      <c r="K229" s="83">
        <v>0</v>
      </c>
      <c r="L229" s="83">
        <v>183055000</v>
      </c>
      <c r="M229" s="83">
        <v>0</v>
      </c>
      <c r="N229" s="83">
        <v>0</v>
      </c>
      <c r="O229" s="83">
        <v>-175000</v>
      </c>
      <c r="P229" s="83">
        <v>-10000</v>
      </c>
      <c r="Q229" s="83">
        <v>1358000</v>
      </c>
      <c r="R229" s="83">
        <v>36060000</v>
      </c>
      <c r="S229" s="83">
        <v>0</v>
      </c>
      <c r="T229" s="83">
        <v>4875000</v>
      </c>
      <c r="U229" s="84" t="s">
        <v>987</v>
      </c>
      <c r="V229" s="83">
        <v>2749080000</v>
      </c>
      <c r="W229" s="83">
        <v>7510000</v>
      </c>
      <c r="X229" s="83">
        <v>7510000</v>
      </c>
      <c r="Y229" s="83">
        <v>0</v>
      </c>
      <c r="Z229" s="83">
        <v>0</v>
      </c>
      <c r="AA229" s="83">
        <v>0</v>
      </c>
      <c r="AB229" s="83">
        <v>0</v>
      </c>
      <c r="AC229" s="83">
        <v>0</v>
      </c>
      <c r="AD229" s="83">
        <v>2738436000</v>
      </c>
      <c r="AE229" s="83">
        <v>0</v>
      </c>
      <c r="AF229" s="83">
        <v>2738436000</v>
      </c>
      <c r="AG229" s="83">
        <v>0</v>
      </c>
      <c r="AH229" s="83">
        <v>0</v>
      </c>
      <c r="AI229" s="83">
        <v>0</v>
      </c>
      <c r="AJ229" s="83">
        <v>0</v>
      </c>
      <c r="AK229" s="83">
        <v>0</v>
      </c>
      <c r="AL229" s="83">
        <v>0</v>
      </c>
      <c r="AM229" s="83">
        <v>0</v>
      </c>
      <c r="AN229" s="83">
        <v>0</v>
      </c>
      <c r="AO229" s="83">
        <v>0</v>
      </c>
      <c r="AP229" s="83">
        <v>0</v>
      </c>
      <c r="AQ229" s="83">
        <v>3135000</v>
      </c>
      <c r="AR229" s="82">
        <v>2016</v>
      </c>
      <c r="AS229" s="83">
        <v>2749080000</v>
      </c>
      <c r="AT229" s="83">
        <v>0</v>
      </c>
      <c r="AU229" s="83">
        <v>0</v>
      </c>
      <c r="AV229" s="83">
        <v>0</v>
      </c>
      <c r="AW229" s="83">
        <v>2748118000</v>
      </c>
      <c r="AX229" s="83">
        <v>0</v>
      </c>
      <c r="AY229" s="83">
        <v>0</v>
      </c>
      <c r="AZ229" s="83">
        <v>0</v>
      </c>
      <c r="BA229" s="83">
        <v>962000</v>
      </c>
      <c r="BB229" s="84" t="s">
        <v>780</v>
      </c>
    </row>
    <row r="230" spans="1:54" x14ac:dyDescent="0.25">
      <c r="A230" s="62" t="str">
        <f t="shared" si="3"/>
        <v>1105250</v>
      </c>
      <c r="B230" s="68">
        <f>INDEX('Bilag 3'!$B$10:$B$637,MATCH('Data - enkelt'!A230,'Bilag 3'!$G$10:$G$637,0))</f>
        <v>11052</v>
      </c>
      <c r="C230" s="68">
        <f>INDEX('Bilag 3'!$D$10:$D$637,MATCH('Data - enkelt'!A230,'Bilag 3'!$G$10:$G$637,0))</f>
        <v>50</v>
      </c>
      <c r="D230" s="63" t="str">
        <f t="array" ref="D230">INDEX('Bilag 3'!$E$10:$E$636,MATCH(F230&amp;"_"&amp;G230,'Bilag 3'!$A$10:$A$636&amp;"_"&amp;'Bilag 3'!$C$10:$C$636,0))&amp;" - "&amp;INDEX('Bilag 3'!$F$10:$F$636,MATCH(F230&amp;"_"&amp;G230,'Bilag 3'!$A$10:$A$636&amp;"_"&amp;'Bilag 3'!$C$10:$C$636,0))</f>
        <v>Danske Invest Select - Flexinvest Fonde KL</v>
      </c>
      <c r="E230" s="82">
        <v>201612</v>
      </c>
      <c r="F230" s="82">
        <v>11052</v>
      </c>
      <c r="G230" s="82">
        <v>50</v>
      </c>
      <c r="H230" s="83">
        <v>25181000</v>
      </c>
      <c r="I230" s="83">
        <v>55000</v>
      </c>
      <c r="J230" s="83">
        <v>0</v>
      </c>
      <c r="K230" s="83">
        <v>20030000</v>
      </c>
      <c r="L230" s="83">
        <v>0</v>
      </c>
      <c r="M230" s="83">
        <v>0</v>
      </c>
      <c r="N230" s="83">
        <v>0</v>
      </c>
      <c r="O230" s="83">
        <v>0</v>
      </c>
      <c r="P230" s="83">
        <v>0</v>
      </c>
      <c r="Q230" s="83">
        <v>0</v>
      </c>
      <c r="R230" s="83">
        <v>8656000</v>
      </c>
      <c r="S230" s="83">
        <v>0</v>
      </c>
      <c r="T230" s="83">
        <v>0</v>
      </c>
      <c r="U230" s="84" t="s">
        <v>988</v>
      </c>
      <c r="V230" s="83">
        <v>1093701000</v>
      </c>
      <c r="W230" s="83">
        <v>3659000</v>
      </c>
      <c r="X230" s="83">
        <v>3659000</v>
      </c>
      <c r="Y230" s="83">
        <v>0</v>
      </c>
      <c r="Z230" s="83">
        <v>1023379000</v>
      </c>
      <c r="AA230" s="83">
        <v>1023379000</v>
      </c>
      <c r="AB230" s="83">
        <v>0</v>
      </c>
      <c r="AC230" s="83">
        <v>0</v>
      </c>
      <c r="AD230" s="83">
        <v>0</v>
      </c>
      <c r="AE230" s="83">
        <v>0</v>
      </c>
      <c r="AF230" s="83">
        <v>0</v>
      </c>
      <c r="AG230" s="83">
        <v>0</v>
      </c>
      <c r="AH230" s="83">
        <v>0</v>
      </c>
      <c r="AI230" s="83">
        <v>0</v>
      </c>
      <c r="AJ230" s="83">
        <v>0</v>
      </c>
      <c r="AK230" s="83">
        <v>0</v>
      </c>
      <c r="AL230" s="83">
        <v>0</v>
      </c>
      <c r="AM230" s="83">
        <v>0</v>
      </c>
      <c r="AN230" s="83">
        <v>0</v>
      </c>
      <c r="AO230" s="83">
        <v>0</v>
      </c>
      <c r="AP230" s="83">
        <v>0</v>
      </c>
      <c r="AQ230" s="83">
        <v>66663000</v>
      </c>
      <c r="AR230" s="82">
        <v>2016</v>
      </c>
      <c r="AS230" s="83">
        <v>1093701000</v>
      </c>
      <c r="AT230" s="83">
        <v>0</v>
      </c>
      <c r="AU230" s="83">
        <v>0</v>
      </c>
      <c r="AV230" s="83">
        <v>0</v>
      </c>
      <c r="AW230" s="83">
        <v>1093558000</v>
      </c>
      <c r="AX230" s="83">
        <v>0</v>
      </c>
      <c r="AY230" s="83">
        <v>0</v>
      </c>
      <c r="AZ230" s="83">
        <v>0</v>
      </c>
      <c r="BA230" s="83">
        <v>143000</v>
      </c>
      <c r="BB230" s="84" t="s">
        <v>780</v>
      </c>
    </row>
    <row r="231" spans="1:54" x14ac:dyDescent="0.25">
      <c r="A231" s="62" t="str">
        <f t="shared" si="3"/>
        <v>1105251</v>
      </c>
      <c r="B231" s="68">
        <f>INDEX('Bilag 3'!$B$10:$B$637,MATCH('Data - enkelt'!A231,'Bilag 3'!$G$10:$G$637,0))</f>
        <v>11052</v>
      </c>
      <c r="C231" s="68">
        <f>INDEX('Bilag 3'!$D$10:$D$637,MATCH('Data - enkelt'!A231,'Bilag 3'!$G$10:$G$637,0))</f>
        <v>51</v>
      </c>
      <c r="D231" s="63" t="str">
        <f t="array" ref="D231">INDEX('Bilag 3'!$E$10:$E$636,MATCH(F231&amp;"_"&amp;G231,'Bilag 3'!$A$10:$A$636&amp;"_"&amp;'Bilag 3'!$C$10:$C$636,0))&amp;" - "&amp;INDEX('Bilag 3'!$F$10:$F$636,MATCH(F231&amp;"_"&amp;G231,'Bilag 3'!$A$10:$A$636&amp;"_"&amp;'Bilag 3'!$C$10:$C$636,0))</f>
        <v>Danske Invest Select - Flexinvest Lange Obligationer KL</v>
      </c>
      <c r="E231" s="82">
        <v>201612</v>
      </c>
      <c r="F231" s="82">
        <v>11052</v>
      </c>
      <c r="G231" s="82">
        <v>51</v>
      </c>
      <c r="H231" s="83">
        <v>3920000</v>
      </c>
      <c r="I231" s="83">
        <v>6000</v>
      </c>
      <c r="J231" s="83">
        <v>0</v>
      </c>
      <c r="K231" s="83">
        <v>6265000</v>
      </c>
      <c r="L231" s="83">
        <v>0</v>
      </c>
      <c r="M231" s="83">
        <v>0</v>
      </c>
      <c r="N231" s="83">
        <v>0</v>
      </c>
      <c r="O231" s="83">
        <v>0</v>
      </c>
      <c r="P231" s="83">
        <v>0</v>
      </c>
      <c r="Q231" s="83">
        <v>0</v>
      </c>
      <c r="R231" s="83">
        <v>1567000</v>
      </c>
      <c r="S231" s="83">
        <v>0</v>
      </c>
      <c r="T231" s="83">
        <v>0</v>
      </c>
      <c r="U231" s="84" t="s">
        <v>989</v>
      </c>
      <c r="V231" s="83">
        <v>217714000</v>
      </c>
      <c r="W231" s="83">
        <v>2798000</v>
      </c>
      <c r="X231" s="83">
        <v>2798000</v>
      </c>
      <c r="Y231" s="83">
        <v>0</v>
      </c>
      <c r="Z231" s="83">
        <v>209993000</v>
      </c>
      <c r="AA231" s="83">
        <v>203829000</v>
      </c>
      <c r="AB231" s="83">
        <v>6164000</v>
      </c>
      <c r="AC231" s="83">
        <v>0</v>
      </c>
      <c r="AD231" s="83">
        <v>0</v>
      </c>
      <c r="AE231" s="83">
        <v>0</v>
      </c>
      <c r="AF231" s="83">
        <v>0</v>
      </c>
      <c r="AG231" s="83">
        <v>0</v>
      </c>
      <c r="AH231" s="83">
        <v>0</v>
      </c>
      <c r="AI231" s="83">
        <v>0</v>
      </c>
      <c r="AJ231" s="83">
        <v>0</v>
      </c>
      <c r="AK231" s="83">
        <v>0</v>
      </c>
      <c r="AL231" s="83">
        <v>0</v>
      </c>
      <c r="AM231" s="83">
        <v>0</v>
      </c>
      <c r="AN231" s="83">
        <v>0</v>
      </c>
      <c r="AO231" s="83">
        <v>0</v>
      </c>
      <c r="AP231" s="83">
        <v>0</v>
      </c>
      <c r="AQ231" s="83">
        <v>4923000</v>
      </c>
      <c r="AR231" s="82">
        <v>2016</v>
      </c>
      <c r="AS231" s="83">
        <v>217714000</v>
      </c>
      <c r="AT231" s="83">
        <v>0</v>
      </c>
      <c r="AU231" s="83">
        <v>0</v>
      </c>
      <c r="AV231" s="83">
        <v>0</v>
      </c>
      <c r="AW231" s="83">
        <v>211824000</v>
      </c>
      <c r="AX231" s="83">
        <v>0</v>
      </c>
      <c r="AY231" s="83">
        <v>0</v>
      </c>
      <c r="AZ231" s="83">
        <v>0</v>
      </c>
      <c r="BA231" s="83">
        <v>5890000</v>
      </c>
      <c r="BB231" s="84" t="s">
        <v>780</v>
      </c>
    </row>
    <row r="232" spans="1:54" x14ac:dyDescent="0.25">
      <c r="A232" s="62" t="str">
        <f t="shared" si="3"/>
        <v>1105252</v>
      </c>
      <c r="B232" s="68">
        <f>INDEX('Bilag 3'!$B$10:$B$637,MATCH('Data - enkelt'!A232,'Bilag 3'!$G$10:$G$637,0))</f>
        <v>11052</v>
      </c>
      <c r="C232" s="68">
        <f>INDEX('Bilag 3'!$D$10:$D$637,MATCH('Data - enkelt'!A232,'Bilag 3'!$G$10:$G$637,0))</f>
        <v>52</v>
      </c>
      <c r="D232" s="63" t="str">
        <f t="array" ref="D232">INDEX('Bilag 3'!$E$10:$E$636,MATCH(F232&amp;"_"&amp;G232,'Bilag 3'!$A$10:$A$636&amp;"_"&amp;'Bilag 3'!$C$10:$C$636,0))&amp;" - "&amp;INDEX('Bilag 3'!$F$10:$F$636,MATCH(F232&amp;"_"&amp;G232,'Bilag 3'!$A$10:$A$636&amp;"_"&amp;'Bilag 3'!$C$10:$C$636,0))</f>
        <v>Danske Invest Select - USA KL</v>
      </c>
      <c r="E232" s="82">
        <v>201612</v>
      </c>
      <c r="F232" s="82">
        <v>11052</v>
      </c>
      <c r="G232" s="82">
        <v>52</v>
      </c>
      <c r="H232" s="83">
        <v>96000</v>
      </c>
      <c r="I232" s="83">
        <v>115000</v>
      </c>
      <c r="J232" s="83">
        <v>136362000</v>
      </c>
      <c r="K232" s="83">
        <v>0</v>
      </c>
      <c r="L232" s="83">
        <v>731198000</v>
      </c>
      <c r="M232" s="83">
        <v>0</v>
      </c>
      <c r="N232" s="83">
        <v>0</v>
      </c>
      <c r="O232" s="83">
        <v>9389000</v>
      </c>
      <c r="P232" s="83">
        <v>-34000</v>
      </c>
      <c r="Q232" s="83">
        <v>1603000</v>
      </c>
      <c r="R232" s="83">
        <v>39298000</v>
      </c>
      <c r="S232" s="83">
        <v>0</v>
      </c>
      <c r="T232" s="83">
        <v>16003000</v>
      </c>
      <c r="U232" s="84" t="s">
        <v>990</v>
      </c>
      <c r="V232" s="83">
        <v>5619205000</v>
      </c>
      <c r="W232" s="83">
        <v>30049000</v>
      </c>
      <c r="X232" s="83">
        <v>30049000</v>
      </c>
      <c r="Y232" s="83">
        <v>0</v>
      </c>
      <c r="Z232" s="83">
        <v>0</v>
      </c>
      <c r="AA232" s="83">
        <v>0</v>
      </c>
      <c r="AB232" s="83">
        <v>0</v>
      </c>
      <c r="AC232" s="83">
        <v>0</v>
      </c>
      <c r="AD232" s="83">
        <v>5581021000</v>
      </c>
      <c r="AE232" s="83">
        <v>0</v>
      </c>
      <c r="AF232" s="83">
        <v>5570975000</v>
      </c>
      <c r="AG232" s="83">
        <v>0</v>
      </c>
      <c r="AH232" s="83">
        <v>10046000</v>
      </c>
      <c r="AI232" s="83">
        <v>0</v>
      </c>
      <c r="AJ232" s="83">
        <v>0</v>
      </c>
      <c r="AK232" s="83">
        <v>0</v>
      </c>
      <c r="AL232" s="83">
        <v>0</v>
      </c>
      <c r="AM232" s="83">
        <v>0</v>
      </c>
      <c r="AN232" s="83">
        <v>0</v>
      </c>
      <c r="AO232" s="83">
        <v>0</v>
      </c>
      <c r="AP232" s="83">
        <v>0</v>
      </c>
      <c r="AQ232" s="83">
        <v>8136000</v>
      </c>
      <c r="AR232" s="82">
        <v>2016</v>
      </c>
      <c r="AS232" s="83">
        <v>5619205000</v>
      </c>
      <c r="AT232" s="83">
        <v>0</v>
      </c>
      <c r="AU232" s="83">
        <v>0</v>
      </c>
      <c r="AV232" s="83">
        <v>0</v>
      </c>
      <c r="AW232" s="83">
        <v>5618443000</v>
      </c>
      <c r="AX232" s="83">
        <v>0</v>
      </c>
      <c r="AY232" s="83">
        <v>0</v>
      </c>
      <c r="AZ232" s="83">
        <v>0</v>
      </c>
      <c r="BA232" s="83">
        <v>763000</v>
      </c>
      <c r="BB232" s="84" t="s">
        <v>780</v>
      </c>
    </row>
    <row r="233" spans="1:54" x14ac:dyDescent="0.25">
      <c r="A233" s="62" t="str">
        <f t="shared" si="3"/>
        <v>1105254</v>
      </c>
      <c r="B233" s="68">
        <f>INDEX('Bilag 3'!$B$10:$B$637,MATCH('Data - enkelt'!A233,'Bilag 3'!$G$10:$G$637,0))</f>
        <v>11052</v>
      </c>
      <c r="C233" s="68">
        <f>INDEX('Bilag 3'!$D$10:$D$637,MATCH('Data - enkelt'!A233,'Bilag 3'!$G$10:$G$637,0))</f>
        <v>54</v>
      </c>
      <c r="D233" s="63" t="str">
        <f t="array" ref="D233">INDEX('Bilag 3'!$E$10:$E$636,MATCH(F233&amp;"_"&amp;G233,'Bilag 3'!$A$10:$A$636&amp;"_"&amp;'Bilag 3'!$C$10:$C$636,0))&amp;" - "&amp;INDEX('Bilag 3'!$F$10:$F$636,MATCH(F233&amp;"_"&amp;G233,'Bilag 3'!$A$10:$A$636&amp;"_"&amp;'Bilag 3'!$C$10:$C$636,0))</f>
        <v>Danske Invest Select - Global Equity Solution KL</v>
      </c>
      <c r="E233" s="82">
        <v>201612</v>
      </c>
      <c r="F233" s="82">
        <v>11052</v>
      </c>
      <c r="G233" s="82">
        <v>54</v>
      </c>
      <c r="H233" s="83">
        <v>164000</v>
      </c>
      <c r="I233" s="83">
        <v>553000</v>
      </c>
      <c r="J233" s="83">
        <v>192210000</v>
      </c>
      <c r="K233" s="83">
        <v>0</v>
      </c>
      <c r="L233" s="83">
        <v>347934000</v>
      </c>
      <c r="M233" s="83">
        <v>0</v>
      </c>
      <c r="N233" s="83">
        <v>0</v>
      </c>
      <c r="O233" s="83">
        <v>21728000</v>
      </c>
      <c r="P233" s="83">
        <v>-454000</v>
      </c>
      <c r="Q233" s="83">
        <v>3842000</v>
      </c>
      <c r="R233" s="83">
        <v>66208000</v>
      </c>
      <c r="S233" s="83">
        <v>0</v>
      </c>
      <c r="T233" s="83">
        <v>18655000</v>
      </c>
      <c r="U233" s="84" t="s">
        <v>991</v>
      </c>
      <c r="V233" s="83">
        <v>6034670000</v>
      </c>
      <c r="W233" s="83">
        <v>140000000</v>
      </c>
      <c r="X233" s="83">
        <v>140000000</v>
      </c>
      <c r="Y233" s="83">
        <v>0</v>
      </c>
      <c r="Z233" s="83">
        <v>0</v>
      </c>
      <c r="AA233" s="83">
        <v>0</v>
      </c>
      <c r="AB233" s="83">
        <v>0</v>
      </c>
      <c r="AC233" s="83">
        <v>0</v>
      </c>
      <c r="AD233" s="83">
        <v>5882742000</v>
      </c>
      <c r="AE233" s="83">
        <v>117596000</v>
      </c>
      <c r="AF233" s="83">
        <v>5763157000</v>
      </c>
      <c r="AG233" s="83">
        <v>0</v>
      </c>
      <c r="AH233" s="83">
        <v>1989000</v>
      </c>
      <c r="AI233" s="83">
        <v>0</v>
      </c>
      <c r="AJ233" s="83">
        <v>0</v>
      </c>
      <c r="AK233" s="83">
        <v>0</v>
      </c>
      <c r="AL233" s="83">
        <v>0</v>
      </c>
      <c r="AM233" s="83">
        <v>0</v>
      </c>
      <c r="AN233" s="83">
        <v>0</v>
      </c>
      <c r="AO233" s="83">
        <v>0</v>
      </c>
      <c r="AP233" s="83">
        <v>0</v>
      </c>
      <c r="AQ233" s="83">
        <v>11928000</v>
      </c>
      <c r="AR233" s="82">
        <v>2016</v>
      </c>
      <c r="AS233" s="83">
        <v>6034670000</v>
      </c>
      <c r="AT233" s="83">
        <v>0</v>
      </c>
      <c r="AU233" s="83">
        <v>0</v>
      </c>
      <c r="AV233" s="83">
        <v>0</v>
      </c>
      <c r="AW233" s="83">
        <v>6033651000</v>
      </c>
      <c r="AX233" s="83">
        <v>0</v>
      </c>
      <c r="AY233" s="83">
        <v>0</v>
      </c>
      <c r="AZ233" s="83">
        <v>0</v>
      </c>
      <c r="BA233" s="83">
        <v>1019000</v>
      </c>
      <c r="BB233" s="84" t="s">
        <v>780</v>
      </c>
    </row>
    <row r="234" spans="1:54" x14ac:dyDescent="0.25">
      <c r="A234" s="62" t="str">
        <f t="shared" si="3"/>
        <v>1105257</v>
      </c>
      <c r="B234" s="68">
        <f>INDEX('Bilag 3'!$B$10:$B$637,MATCH('Data - enkelt'!A234,'Bilag 3'!$G$10:$G$637,0))</f>
        <v>11052</v>
      </c>
      <c r="C234" s="68">
        <f>INDEX('Bilag 3'!$D$10:$D$637,MATCH('Data - enkelt'!A234,'Bilag 3'!$G$10:$G$637,0))</f>
        <v>57</v>
      </c>
      <c r="D234" s="63" t="str">
        <f t="array" ref="D234">INDEX('Bilag 3'!$E$10:$E$636,MATCH(F234&amp;"_"&amp;G234,'Bilag 3'!$A$10:$A$636&amp;"_"&amp;'Bilag 3'!$C$10:$C$636,0))&amp;" - "&amp;INDEX('Bilag 3'!$F$10:$F$636,MATCH(F234&amp;"_"&amp;G234,'Bilag 3'!$A$10:$A$636&amp;"_"&amp;'Bilag 3'!$C$10:$C$636,0))</f>
        <v>Danske Invest Select - Global Restricted KL</v>
      </c>
      <c r="E234" s="82">
        <v>201612</v>
      </c>
      <c r="F234" s="82">
        <v>11052</v>
      </c>
      <c r="G234" s="82">
        <v>57</v>
      </c>
      <c r="H234" s="83">
        <v>16000</v>
      </c>
      <c r="I234" s="83">
        <v>63000</v>
      </c>
      <c r="J234" s="83">
        <v>15051000</v>
      </c>
      <c r="K234" s="83">
        <v>0</v>
      </c>
      <c r="L234" s="83">
        <v>27801000</v>
      </c>
      <c r="M234" s="83">
        <v>0</v>
      </c>
      <c r="N234" s="83">
        <v>0</v>
      </c>
      <c r="O234" s="83">
        <v>1972000</v>
      </c>
      <c r="P234" s="83">
        <v>-48000</v>
      </c>
      <c r="Q234" s="83">
        <v>562000</v>
      </c>
      <c r="R234" s="83">
        <v>5063000</v>
      </c>
      <c r="S234" s="83">
        <v>0</v>
      </c>
      <c r="T234" s="83">
        <v>1436000</v>
      </c>
      <c r="U234" s="84" t="s">
        <v>992</v>
      </c>
      <c r="V234" s="83">
        <v>640791000</v>
      </c>
      <c r="W234" s="83">
        <v>12645000</v>
      </c>
      <c r="X234" s="83">
        <v>12645000</v>
      </c>
      <c r="Y234" s="83">
        <v>0</v>
      </c>
      <c r="Z234" s="83">
        <v>0</v>
      </c>
      <c r="AA234" s="83">
        <v>0</v>
      </c>
      <c r="AB234" s="83">
        <v>0</v>
      </c>
      <c r="AC234" s="83">
        <v>0</v>
      </c>
      <c r="AD234" s="83">
        <v>627008000</v>
      </c>
      <c r="AE234" s="83">
        <v>13925000</v>
      </c>
      <c r="AF234" s="83">
        <v>612697000</v>
      </c>
      <c r="AG234" s="83">
        <v>0</v>
      </c>
      <c r="AH234" s="83">
        <v>385000</v>
      </c>
      <c r="AI234" s="83">
        <v>0</v>
      </c>
      <c r="AJ234" s="83">
        <v>0</v>
      </c>
      <c r="AK234" s="83">
        <v>0</v>
      </c>
      <c r="AL234" s="83">
        <v>0</v>
      </c>
      <c r="AM234" s="83">
        <v>0</v>
      </c>
      <c r="AN234" s="83">
        <v>0</v>
      </c>
      <c r="AO234" s="83">
        <v>0</v>
      </c>
      <c r="AP234" s="83">
        <v>0</v>
      </c>
      <c r="AQ234" s="83">
        <v>1138000</v>
      </c>
      <c r="AR234" s="82">
        <v>2016</v>
      </c>
      <c r="AS234" s="83">
        <v>640791000</v>
      </c>
      <c r="AT234" s="83">
        <v>0</v>
      </c>
      <c r="AU234" s="83">
        <v>0</v>
      </c>
      <c r="AV234" s="83">
        <v>0</v>
      </c>
      <c r="AW234" s="83">
        <v>640679000</v>
      </c>
      <c r="AX234" s="83">
        <v>0</v>
      </c>
      <c r="AY234" s="83">
        <v>0</v>
      </c>
      <c r="AZ234" s="83">
        <v>0</v>
      </c>
      <c r="BA234" s="83">
        <v>112000</v>
      </c>
      <c r="BB234" s="84" t="s">
        <v>780</v>
      </c>
    </row>
    <row r="235" spans="1:54" x14ac:dyDescent="0.25">
      <c r="A235" s="62" t="str">
        <f t="shared" si="3"/>
        <v>1105258</v>
      </c>
      <c r="B235" s="68">
        <f>INDEX('Bilag 3'!$B$10:$B$637,MATCH('Data - enkelt'!A235,'Bilag 3'!$G$10:$G$637,0))</f>
        <v>11052</v>
      </c>
      <c r="C235" s="68">
        <f>INDEX('Bilag 3'!$D$10:$D$637,MATCH('Data - enkelt'!A235,'Bilag 3'!$G$10:$G$637,0))</f>
        <v>58</v>
      </c>
      <c r="D235" s="63" t="str">
        <f t="array" ref="D235">INDEX('Bilag 3'!$E$10:$E$636,MATCH(F235&amp;"_"&amp;G235,'Bilag 3'!$A$10:$A$636&amp;"_"&amp;'Bilag 3'!$C$10:$C$636,0))&amp;" - "&amp;INDEX('Bilag 3'!$F$10:$F$636,MATCH(F235&amp;"_"&amp;G235,'Bilag 3'!$A$10:$A$636&amp;"_"&amp;'Bilag 3'!$C$10:$C$636,0))</f>
        <v>Danske Invest Select - Global StockPicking Restricted - Accumulating KL</v>
      </c>
      <c r="E235" s="82">
        <v>201612</v>
      </c>
      <c r="F235" s="82">
        <v>11052</v>
      </c>
      <c r="G235" s="82">
        <v>58</v>
      </c>
      <c r="H235" s="83">
        <v>53000</v>
      </c>
      <c r="I235" s="83">
        <v>17000</v>
      </c>
      <c r="J235" s="83">
        <v>9963000</v>
      </c>
      <c r="K235" s="83">
        <v>0</v>
      </c>
      <c r="L235" s="83">
        <v>31104000</v>
      </c>
      <c r="M235" s="83">
        <v>0</v>
      </c>
      <c r="N235" s="83">
        <v>13220000</v>
      </c>
      <c r="O235" s="83">
        <v>3411000</v>
      </c>
      <c r="P235" s="83">
        <v>-42000</v>
      </c>
      <c r="Q235" s="83">
        <v>341000</v>
      </c>
      <c r="R235" s="83">
        <v>5951000</v>
      </c>
      <c r="S235" s="83">
        <v>0</v>
      </c>
      <c r="T235" s="83">
        <v>922000</v>
      </c>
      <c r="U235" s="84" t="s">
        <v>993</v>
      </c>
      <c r="V235" s="83">
        <v>469060000</v>
      </c>
      <c r="W235" s="83">
        <v>9413000</v>
      </c>
      <c r="X235" s="83">
        <v>9413000</v>
      </c>
      <c r="Y235" s="83">
        <v>0</v>
      </c>
      <c r="Z235" s="83">
        <v>0</v>
      </c>
      <c r="AA235" s="83">
        <v>0</v>
      </c>
      <c r="AB235" s="83">
        <v>0</v>
      </c>
      <c r="AC235" s="83">
        <v>0</v>
      </c>
      <c r="AD235" s="83">
        <v>454464000</v>
      </c>
      <c r="AE235" s="83">
        <v>14996000</v>
      </c>
      <c r="AF235" s="83">
        <v>439468000</v>
      </c>
      <c r="AG235" s="83">
        <v>0</v>
      </c>
      <c r="AH235" s="83">
        <v>0</v>
      </c>
      <c r="AI235" s="83">
        <v>0</v>
      </c>
      <c r="AJ235" s="83">
        <v>0</v>
      </c>
      <c r="AK235" s="83">
        <v>0</v>
      </c>
      <c r="AL235" s="83">
        <v>0</v>
      </c>
      <c r="AM235" s="83">
        <v>4507000</v>
      </c>
      <c r="AN235" s="83">
        <v>0</v>
      </c>
      <c r="AO235" s="83">
        <v>4507000</v>
      </c>
      <c r="AP235" s="83">
        <v>0</v>
      </c>
      <c r="AQ235" s="83">
        <v>675000</v>
      </c>
      <c r="AR235" s="82">
        <v>2016</v>
      </c>
      <c r="AS235" s="83">
        <v>469060000</v>
      </c>
      <c r="AT235" s="83">
        <v>0</v>
      </c>
      <c r="AU235" s="83">
        <v>0</v>
      </c>
      <c r="AV235" s="83">
        <v>0</v>
      </c>
      <c r="AW235" s="83">
        <v>452546000</v>
      </c>
      <c r="AX235" s="83">
        <v>16399000</v>
      </c>
      <c r="AY235" s="83">
        <v>0</v>
      </c>
      <c r="AZ235" s="83">
        <v>16399000</v>
      </c>
      <c r="BA235" s="83">
        <v>115000</v>
      </c>
      <c r="BB235" s="84" t="s">
        <v>780</v>
      </c>
    </row>
    <row r="236" spans="1:54" x14ac:dyDescent="0.25">
      <c r="A236" s="62" t="str">
        <f t="shared" si="3"/>
        <v>1105259</v>
      </c>
      <c r="B236" s="68">
        <f>INDEX('Bilag 3'!$B$10:$B$637,MATCH('Data - enkelt'!A236,'Bilag 3'!$G$10:$G$637,0))</f>
        <v>11052</v>
      </c>
      <c r="C236" s="68">
        <f>INDEX('Bilag 3'!$D$10:$D$637,MATCH('Data - enkelt'!A236,'Bilag 3'!$G$10:$G$637,0))</f>
        <v>59</v>
      </c>
      <c r="D236" s="63" t="str">
        <f t="array" ref="D236">INDEX('Bilag 3'!$E$10:$E$636,MATCH(F236&amp;"_"&amp;G236,'Bilag 3'!$A$10:$A$636&amp;"_"&amp;'Bilag 3'!$C$10:$C$636,0))&amp;" - "&amp;INDEX('Bilag 3'!$F$10:$F$636,MATCH(F236&amp;"_"&amp;G236,'Bilag 3'!$A$10:$A$636&amp;"_"&amp;'Bilag 3'!$C$10:$C$636,0))</f>
        <v>Danske Invest Select - FX - Accumulating KL</v>
      </c>
      <c r="E236" s="82">
        <v>201612</v>
      </c>
      <c r="F236" s="82">
        <v>11052</v>
      </c>
      <c r="G236" s="82">
        <v>59</v>
      </c>
      <c r="H236" s="83">
        <v>2386000</v>
      </c>
      <c r="I236" s="83">
        <v>59000</v>
      </c>
      <c r="J236" s="83">
        <v>0</v>
      </c>
      <c r="K236" s="83">
        <v>-4661000</v>
      </c>
      <c r="L236" s="83">
        <v>0</v>
      </c>
      <c r="M236" s="83">
        <v>0</v>
      </c>
      <c r="N236" s="83">
        <v>7055000</v>
      </c>
      <c r="O236" s="83">
        <v>4078000</v>
      </c>
      <c r="P236" s="83">
        <v>-106000</v>
      </c>
      <c r="Q236" s="83">
        <v>0</v>
      </c>
      <c r="R236" s="83">
        <v>1569000</v>
      </c>
      <c r="S236" s="83">
        <v>0</v>
      </c>
      <c r="T236" s="83">
        <v>0</v>
      </c>
      <c r="U236" s="84" t="s">
        <v>994</v>
      </c>
      <c r="V236" s="83">
        <v>3272000</v>
      </c>
      <c r="W236" s="83">
        <v>48000</v>
      </c>
      <c r="X236" s="83">
        <v>48000</v>
      </c>
      <c r="Y236" s="83">
        <v>0</v>
      </c>
      <c r="Z236" s="83">
        <v>1706000</v>
      </c>
      <c r="AA236" s="83">
        <v>0</v>
      </c>
      <c r="AB236" s="83">
        <v>1706000</v>
      </c>
      <c r="AC236" s="83">
        <v>0</v>
      </c>
      <c r="AD236" s="83">
        <v>0</v>
      </c>
      <c r="AE236" s="83">
        <v>0</v>
      </c>
      <c r="AF236" s="83">
        <v>0</v>
      </c>
      <c r="AG236" s="83">
        <v>0</v>
      </c>
      <c r="AH236" s="83">
        <v>0</v>
      </c>
      <c r="AI236" s="83">
        <v>0</v>
      </c>
      <c r="AJ236" s="83">
        <v>0</v>
      </c>
      <c r="AK236" s="83">
        <v>0</v>
      </c>
      <c r="AL236" s="83">
        <v>0</v>
      </c>
      <c r="AM236" s="83">
        <v>2000</v>
      </c>
      <c r="AN236" s="83">
        <v>0</v>
      </c>
      <c r="AO236" s="83">
        <v>2000</v>
      </c>
      <c r="AP236" s="83">
        <v>0</v>
      </c>
      <c r="AQ236" s="83">
        <v>1516000</v>
      </c>
      <c r="AR236" s="82">
        <v>2016</v>
      </c>
      <c r="AS236" s="83">
        <v>3272000</v>
      </c>
      <c r="AT236" s="83">
        <v>0</v>
      </c>
      <c r="AU236" s="83">
        <v>0</v>
      </c>
      <c r="AV236" s="83">
        <v>0</v>
      </c>
      <c r="AW236" s="83">
        <v>1653000</v>
      </c>
      <c r="AX236" s="83">
        <v>17000</v>
      </c>
      <c r="AY236" s="83">
        <v>0</v>
      </c>
      <c r="AZ236" s="83">
        <v>17000</v>
      </c>
      <c r="BA236" s="83">
        <v>1601000</v>
      </c>
      <c r="BB236" s="84" t="s">
        <v>780</v>
      </c>
    </row>
    <row r="237" spans="1:54" x14ac:dyDescent="0.25">
      <c r="A237" s="62" t="str">
        <f t="shared" si="3"/>
        <v>1105261</v>
      </c>
      <c r="B237" s="68">
        <f>INDEX('Bilag 3'!$B$10:$B$637,MATCH('Data - enkelt'!A237,'Bilag 3'!$G$10:$G$637,0))</f>
        <v>11052</v>
      </c>
      <c r="C237" s="68">
        <f>INDEX('Bilag 3'!$D$10:$D$637,MATCH('Data - enkelt'!A237,'Bilag 3'!$G$10:$G$637,0))</f>
        <v>61</v>
      </c>
      <c r="D237" s="63" t="str">
        <f t="array" ref="D237">INDEX('Bilag 3'!$E$10:$E$636,MATCH(F237&amp;"_"&amp;G237,'Bilag 3'!$A$10:$A$636&amp;"_"&amp;'Bilag 3'!$C$10:$C$636,0))&amp;" - "&amp;INDEX('Bilag 3'!$F$10:$F$636,MATCH(F237&amp;"_"&amp;G237,'Bilag 3'!$A$10:$A$636&amp;"_"&amp;'Bilag 3'!$C$10:$C$636,0))</f>
        <v>Danske Invest Select - AlmenBolig Mellemlange Obligationer KL</v>
      </c>
      <c r="E237" s="82">
        <v>201612</v>
      </c>
      <c r="F237" s="82">
        <v>11052</v>
      </c>
      <c r="G237" s="82">
        <v>61</v>
      </c>
      <c r="H237" s="83">
        <v>5036000</v>
      </c>
      <c r="I237" s="83">
        <v>49000</v>
      </c>
      <c r="J237" s="83">
        <v>0</v>
      </c>
      <c r="K237" s="83">
        <v>4724000</v>
      </c>
      <c r="L237" s="83">
        <v>0</v>
      </c>
      <c r="M237" s="83">
        <v>0</v>
      </c>
      <c r="N237" s="83">
        <v>0</v>
      </c>
      <c r="O237" s="83">
        <v>0</v>
      </c>
      <c r="P237" s="83">
        <v>0</v>
      </c>
      <c r="Q237" s="83">
        <v>0</v>
      </c>
      <c r="R237" s="83">
        <v>730000</v>
      </c>
      <c r="S237" s="83">
        <v>0</v>
      </c>
      <c r="T237" s="83">
        <v>0</v>
      </c>
      <c r="U237" s="84" t="s">
        <v>995</v>
      </c>
      <c r="V237" s="83">
        <v>350360000</v>
      </c>
      <c r="W237" s="83">
        <v>6238000</v>
      </c>
      <c r="X237" s="83">
        <v>6238000</v>
      </c>
      <c r="Y237" s="83">
        <v>0</v>
      </c>
      <c r="Z237" s="83">
        <v>327458000</v>
      </c>
      <c r="AA237" s="83">
        <v>327458000</v>
      </c>
      <c r="AB237" s="83">
        <v>0</v>
      </c>
      <c r="AC237" s="83">
        <v>0</v>
      </c>
      <c r="AD237" s="83">
        <v>0</v>
      </c>
      <c r="AE237" s="83">
        <v>0</v>
      </c>
      <c r="AF237" s="83">
        <v>0</v>
      </c>
      <c r="AG237" s="83">
        <v>0</v>
      </c>
      <c r="AH237" s="83">
        <v>0</v>
      </c>
      <c r="AI237" s="83">
        <v>0</v>
      </c>
      <c r="AJ237" s="83">
        <v>0</v>
      </c>
      <c r="AK237" s="83">
        <v>0</v>
      </c>
      <c r="AL237" s="83">
        <v>0</v>
      </c>
      <c r="AM237" s="83">
        <v>0</v>
      </c>
      <c r="AN237" s="83">
        <v>0</v>
      </c>
      <c r="AO237" s="83">
        <v>0</v>
      </c>
      <c r="AP237" s="83">
        <v>0</v>
      </c>
      <c r="AQ237" s="83">
        <v>16664000</v>
      </c>
      <c r="AR237" s="82">
        <v>2016</v>
      </c>
      <c r="AS237" s="83">
        <v>350360000</v>
      </c>
      <c r="AT237" s="83">
        <v>0</v>
      </c>
      <c r="AU237" s="83">
        <v>0</v>
      </c>
      <c r="AV237" s="83">
        <v>0</v>
      </c>
      <c r="AW237" s="83">
        <v>350351000</v>
      </c>
      <c r="AX237" s="83">
        <v>0</v>
      </c>
      <c r="AY237" s="83">
        <v>0</v>
      </c>
      <c r="AZ237" s="83">
        <v>0</v>
      </c>
      <c r="BA237" s="83">
        <v>9000</v>
      </c>
      <c r="BB237" s="84" t="s">
        <v>780</v>
      </c>
    </row>
    <row r="238" spans="1:54" x14ac:dyDescent="0.25">
      <c r="A238" s="62" t="str">
        <f t="shared" si="3"/>
        <v>1105262</v>
      </c>
      <c r="B238" s="68">
        <f>INDEX('Bilag 3'!$B$10:$B$637,MATCH('Data - enkelt'!A238,'Bilag 3'!$G$10:$G$637,0))</f>
        <v>11052</v>
      </c>
      <c r="C238" s="68">
        <f>INDEX('Bilag 3'!$D$10:$D$637,MATCH('Data - enkelt'!A238,'Bilag 3'!$G$10:$G$637,0))</f>
        <v>62</v>
      </c>
      <c r="D238" s="63" t="str">
        <f t="array" ref="D238">INDEX('Bilag 3'!$E$10:$E$636,MATCH(F238&amp;"_"&amp;G238,'Bilag 3'!$A$10:$A$636&amp;"_"&amp;'Bilag 3'!$C$10:$C$636,0))&amp;" - "&amp;INDEX('Bilag 3'!$F$10:$F$636,MATCH(F238&amp;"_"&amp;G238,'Bilag 3'!$A$10:$A$636&amp;"_"&amp;'Bilag 3'!$C$10:$C$636,0))</f>
        <v>Danske Invest Select - Danske Obligationer Allokering KL</v>
      </c>
      <c r="E238" s="82">
        <v>201612</v>
      </c>
      <c r="F238" s="82">
        <v>11052</v>
      </c>
      <c r="G238" s="82">
        <v>62</v>
      </c>
      <c r="H238" s="83">
        <v>90187000</v>
      </c>
      <c r="I238" s="83">
        <v>108000</v>
      </c>
      <c r="J238" s="83">
        <v>0</v>
      </c>
      <c r="K238" s="83">
        <v>37315000</v>
      </c>
      <c r="L238" s="83">
        <v>0</v>
      </c>
      <c r="M238" s="83">
        <v>0</v>
      </c>
      <c r="N238" s="83">
        <v>860000</v>
      </c>
      <c r="O238" s="83">
        <v>0</v>
      </c>
      <c r="P238" s="83">
        <v>0</v>
      </c>
      <c r="Q238" s="83">
        <v>0</v>
      </c>
      <c r="R238" s="83">
        <v>30075000</v>
      </c>
      <c r="S238" s="83">
        <v>0</v>
      </c>
      <c r="T238" s="83">
        <v>0</v>
      </c>
      <c r="U238" s="84" t="s">
        <v>996</v>
      </c>
      <c r="V238" s="83">
        <v>5922799000</v>
      </c>
      <c r="W238" s="83">
        <v>30632000</v>
      </c>
      <c r="X238" s="83">
        <v>30632000</v>
      </c>
      <c r="Y238" s="83">
        <v>0</v>
      </c>
      <c r="Z238" s="83">
        <v>5661237000</v>
      </c>
      <c r="AA238" s="83">
        <v>5661237000</v>
      </c>
      <c r="AB238" s="83">
        <v>0</v>
      </c>
      <c r="AC238" s="83">
        <v>0</v>
      </c>
      <c r="AD238" s="83">
        <v>0</v>
      </c>
      <c r="AE238" s="83">
        <v>0</v>
      </c>
      <c r="AF238" s="83">
        <v>0</v>
      </c>
      <c r="AG238" s="83">
        <v>0</v>
      </c>
      <c r="AH238" s="83">
        <v>0</v>
      </c>
      <c r="AI238" s="83">
        <v>0</v>
      </c>
      <c r="AJ238" s="83">
        <v>0</v>
      </c>
      <c r="AK238" s="83">
        <v>0</v>
      </c>
      <c r="AL238" s="83">
        <v>0</v>
      </c>
      <c r="AM238" s="83">
        <v>0</v>
      </c>
      <c r="AN238" s="83">
        <v>0</v>
      </c>
      <c r="AO238" s="83">
        <v>0</v>
      </c>
      <c r="AP238" s="83">
        <v>0</v>
      </c>
      <c r="AQ238" s="83">
        <v>230930000</v>
      </c>
      <c r="AR238" s="82">
        <v>2016</v>
      </c>
      <c r="AS238" s="83">
        <v>5922799000</v>
      </c>
      <c r="AT238" s="83">
        <v>0</v>
      </c>
      <c r="AU238" s="83">
        <v>0</v>
      </c>
      <c r="AV238" s="83">
        <v>0</v>
      </c>
      <c r="AW238" s="83">
        <v>5686800000</v>
      </c>
      <c r="AX238" s="83">
        <v>0</v>
      </c>
      <c r="AY238" s="83">
        <v>0</v>
      </c>
      <c r="AZ238" s="83">
        <v>0</v>
      </c>
      <c r="BA238" s="83">
        <v>235999000</v>
      </c>
      <c r="BB238" s="84" t="s">
        <v>780</v>
      </c>
    </row>
    <row r="239" spans="1:54" x14ac:dyDescent="0.25">
      <c r="A239" s="62" t="str">
        <f t="shared" si="3"/>
        <v>1105263</v>
      </c>
      <c r="B239" s="68">
        <f>INDEX('Bilag 3'!$B$10:$B$637,MATCH('Data - enkelt'!A239,'Bilag 3'!$G$10:$G$637,0))</f>
        <v>11052</v>
      </c>
      <c r="C239" s="68">
        <f>INDEX('Bilag 3'!$D$10:$D$637,MATCH('Data - enkelt'!A239,'Bilag 3'!$G$10:$G$637,0))</f>
        <v>63</v>
      </c>
      <c r="D239" s="63" t="str">
        <f t="array" ref="D239">INDEX('Bilag 3'!$E$10:$E$636,MATCH(F239&amp;"_"&amp;G239,'Bilag 3'!$A$10:$A$636&amp;"_"&amp;'Bilag 3'!$C$10:$C$636,0))&amp;" - "&amp;INDEX('Bilag 3'!$F$10:$F$636,MATCH(F239&amp;"_"&amp;G239,'Bilag 3'!$A$10:$A$636&amp;"_"&amp;'Bilag 3'!$C$10:$C$636,0))</f>
        <v>Danske Invest Select - PP Pension Aktieallokeringsfond - Accumulating KL</v>
      </c>
      <c r="E239" s="82">
        <v>201612</v>
      </c>
      <c r="F239" s="82">
        <v>11052</v>
      </c>
      <c r="G239" s="82">
        <v>63</v>
      </c>
      <c r="H239" s="83">
        <v>-21000</v>
      </c>
      <c r="I239" s="83">
        <v>2000</v>
      </c>
      <c r="J239" s="83">
        <v>24662000</v>
      </c>
      <c r="K239" s="83">
        <v>0</v>
      </c>
      <c r="L239" s="83">
        <v>44976000</v>
      </c>
      <c r="M239" s="83">
        <v>0</v>
      </c>
      <c r="N239" s="83">
        <v>0</v>
      </c>
      <c r="O239" s="83">
        <v>-47000</v>
      </c>
      <c r="P239" s="83">
        <v>-6000</v>
      </c>
      <c r="Q239" s="83">
        <v>253000</v>
      </c>
      <c r="R239" s="83">
        <v>3856000</v>
      </c>
      <c r="S239" s="83">
        <v>0</v>
      </c>
      <c r="T239" s="83">
        <v>1552000</v>
      </c>
      <c r="U239" s="84" t="s">
        <v>997</v>
      </c>
      <c r="V239" s="83">
        <v>897543000</v>
      </c>
      <c r="W239" s="83">
        <v>2268000</v>
      </c>
      <c r="X239" s="83">
        <v>2268000</v>
      </c>
      <c r="Y239" s="83">
        <v>0</v>
      </c>
      <c r="Z239" s="83">
        <v>0</v>
      </c>
      <c r="AA239" s="83">
        <v>0</v>
      </c>
      <c r="AB239" s="83">
        <v>0</v>
      </c>
      <c r="AC239" s="83">
        <v>0</v>
      </c>
      <c r="AD239" s="83">
        <v>803174000</v>
      </c>
      <c r="AE239" s="83">
        <v>47576000</v>
      </c>
      <c r="AF239" s="83">
        <v>755415000</v>
      </c>
      <c r="AG239" s="83">
        <v>0</v>
      </c>
      <c r="AH239" s="83">
        <v>183000</v>
      </c>
      <c r="AI239" s="83">
        <v>0</v>
      </c>
      <c r="AJ239" s="83">
        <v>85497000</v>
      </c>
      <c r="AK239" s="83">
        <v>0</v>
      </c>
      <c r="AL239" s="83">
        <v>85497000</v>
      </c>
      <c r="AM239" s="83">
        <v>0</v>
      </c>
      <c r="AN239" s="83">
        <v>0</v>
      </c>
      <c r="AO239" s="83">
        <v>0</v>
      </c>
      <c r="AP239" s="83">
        <v>0</v>
      </c>
      <c r="AQ239" s="83">
        <v>6605000</v>
      </c>
      <c r="AR239" s="82">
        <v>2016</v>
      </c>
      <c r="AS239" s="83">
        <v>897543000</v>
      </c>
      <c r="AT239" s="83">
        <v>0</v>
      </c>
      <c r="AU239" s="83">
        <v>0</v>
      </c>
      <c r="AV239" s="83">
        <v>0</v>
      </c>
      <c r="AW239" s="83">
        <v>892867000</v>
      </c>
      <c r="AX239" s="83">
        <v>0</v>
      </c>
      <c r="AY239" s="83">
        <v>0</v>
      </c>
      <c r="AZ239" s="83">
        <v>0</v>
      </c>
      <c r="BA239" s="83">
        <v>4676000</v>
      </c>
      <c r="BB239" s="84" t="s">
        <v>780</v>
      </c>
    </row>
    <row r="240" spans="1:54" x14ac:dyDescent="0.25">
      <c r="A240" s="62" t="str">
        <f t="shared" si="3"/>
        <v>1105264</v>
      </c>
      <c r="B240" s="68">
        <f>INDEX('Bilag 3'!$B$10:$B$637,MATCH('Data - enkelt'!A240,'Bilag 3'!$G$10:$G$637,0))</f>
        <v>11052</v>
      </c>
      <c r="C240" s="68">
        <f>INDEX('Bilag 3'!$D$10:$D$637,MATCH('Data - enkelt'!A240,'Bilag 3'!$G$10:$G$637,0))</f>
        <v>64</v>
      </c>
      <c r="D240" s="63" t="str">
        <f t="array" ref="D240">INDEX('Bilag 3'!$E$10:$E$636,MATCH(F240&amp;"_"&amp;G240,'Bilag 3'!$A$10:$A$636&amp;"_"&amp;'Bilag 3'!$C$10:$C$636,0))&amp;" - "&amp;INDEX('Bilag 3'!$F$10:$F$636,MATCH(F240&amp;"_"&amp;G240,'Bilag 3'!$A$10:$A$636&amp;"_"&amp;'Bilag 3'!$C$10:$C$636,0))</f>
        <v>Danske Invest Select - Danske Obligationer Allokering - Akkumulerende KL</v>
      </c>
      <c r="E240" s="82">
        <v>201612</v>
      </c>
      <c r="F240" s="82">
        <v>11052</v>
      </c>
      <c r="G240" s="82">
        <v>64</v>
      </c>
      <c r="H240" s="83">
        <v>36803000</v>
      </c>
      <c r="I240" s="83">
        <v>61000</v>
      </c>
      <c r="J240" s="83">
        <v>0</v>
      </c>
      <c r="K240" s="83">
        <v>13226000</v>
      </c>
      <c r="L240" s="83">
        <v>0</v>
      </c>
      <c r="M240" s="83">
        <v>0</v>
      </c>
      <c r="N240" s="83">
        <v>693000</v>
      </c>
      <c r="O240" s="83">
        <v>0</v>
      </c>
      <c r="P240" s="83">
        <v>0</v>
      </c>
      <c r="Q240" s="83">
        <v>0</v>
      </c>
      <c r="R240" s="83">
        <v>12453000</v>
      </c>
      <c r="S240" s="83">
        <v>0</v>
      </c>
      <c r="T240" s="83">
        <v>0</v>
      </c>
      <c r="U240" s="84" t="s">
        <v>998</v>
      </c>
      <c r="V240" s="83">
        <v>2368325000</v>
      </c>
      <c r="W240" s="83">
        <v>10352000</v>
      </c>
      <c r="X240" s="83">
        <v>10352000</v>
      </c>
      <c r="Y240" s="83">
        <v>0</v>
      </c>
      <c r="Z240" s="83">
        <v>2282175000</v>
      </c>
      <c r="AA240" s="83">
        <v>2282175000</v>
      </c>
      <c r="AB240" s="83">
        <v>0</v>
      </c>
      <c r="AC240" s="83">
        <v>0</v>
      </c>
      <c r="AD240" s="83">
        <v>0</v>
      </c>
      <c r="AE240" s="83">
        <v>0</v>
      </c>
      <c r="AF240" s="83">
        <v>0</v>
      </c>
      <c r="AG240" s="83">
        <v>0</v>
      </c>
      <c r="AH240" s="83">
        <v>0</v>
      </c>
      <c r="AI240" s="83">
        <v>0</v>
      </c>
      <c r="AJ240" s="83">
        <v>0</v>
      </c>
      <c r="AK240" s="83">
        <v>0</v>
      </c>
      <c r="AL240" s="83">
        <v>0</v>
      </c>
      <c r="AM240" s="83">
        <v>0</v>
      </c>
      <c r="AN240" s="83">
        <v>0</v>
      </c>
      <c r="AO240" s="83">
        <v>0</v>
      </c>
      <c r="AP240" s="83">
        <v>0</v>
      </c>
      <c r="AQ240" s="83">
        <v>75799000</v>
      </c>
      <c r="AR240" s="82">
        <v>2016</v>
      </c>
      <c r="AS240" s="83">
        <v>2368325000</v>
      </c>
      <c r="AT240" s="83">
        <v>0</v>
      </c>
      <c r="AU240" s="83">
        <v>0</v>
      </c>
      <c r="AV240" s="83">
        <v>0</v>
      </c>
      <c r="AW240" s="83">
        <v>2291457000</v>
      </c>
      <c r="AX240" s="83">
        <v>0</v>
      </c>
      <c r="AY240" s="83">
        <v>0</v>
      </c>
      <c r="AZ240" s="83">
        <v>0</v>
      </c>
      <c r="BA240" s="83">
        <v>76869000</v>
      </c>
      <c r="BB240" s="84" t="s">
        <v>780</v>
      </c>
    </row>
    <row r="241" spans="1:54" x14ac:dyDescent="0.25">
      <c r="A241" s="62" t="str">
        <f t="shared" si="3"/>
        <v>1105265</v>
      </c>
      <c r="B241" s="68">
        <f>INDEX('Bilag 3'!$B$10:$B$637,MATCH('Data - enkelt'!A241,'Bilag 3'!$G$10:$G$637,0))</f>
        <v>11052</v>
      </c>
      <c r="C241" s="68">
        <f>INDEX('Bilag 3'!$D$10:$D$637,MATCH('Data - enkelt'!A241,'Bilag 3'!$G$10:$G$637,0))</f>
        <v>65</v>
      </c>
      <c r="D241" s="63" t="str">
        <f t="array" ref="D241">INDEX('Bilag 3'!$E$10:$E$636,MATCH(F241&amp;"_"&amp;G241,'Bilag 3'!$A$10:$A$636&amp;"_"&amp;'Bilag 3'!$C$10:$C$636,0))&amp;" - "&amp;INDEX('Bilag 3'!$F$10:$F$636,MATCH(F241&amp;"_"&amp;G241,'Bilag 3'!$A$10:$A$636&amp;"_"&amp;'Bilag 3'!$C$10:$C$636,0))</f>
        <v>Danske Invest Select - Global Equity Solution - Akkumulerende KL</v>
      </c>
      <c r="E241" s="82">
        <v>201612</v>
      </c>
      <c r="F241" s="82">
        <v>11052</v>
      </c>
      <c r="G241" s="82">
        <v>65</v>
      </c>
      <c r="H241" s="83">
        <v>45000</v>
      </c>
      <c r="I241" s="83">
        <v>208000</v>
      </c>
      <c r="J241" s="83">
        <v>130891000</v>
      </c>
      <c r="K241" s="83">
        <v>0</v>
      </c>
      <c r="L241" s="83">
        <v>353665000</v>
      </c>
      <c r="M241" s="83">
        <v>0</v>
      </c>
      <c r="N241" s="83">
        <v>0</v>
      </c>
      <c r="O241" s="83">
        <v>15846000</v>
      </c>
      <c r="P241" s="83">
        <v>15000</v>
      </c>
      <c r="Q241" s="83">
        <v>4256000</v>
      </c>
      <c r="R241" s="83">
        <v>42859000</v>
      </c>
      <c r="S241" s="83">
        <v>0</v>
      </c>
      <c r="T241" s="83">
        <v>13787000</v>
      </c>
      <c r="U241" s="84" t="s">
        <v>999</v>
      </c>
      <c r="V241" s="83">
        <v>4881367000</v>
      </c>
      <c r="W241" s="83">
        <v>90563000</v>
      </c>
      <c r="X241" s="83">
        <v>90563000</v>
      </c>
      <c r="Y241" s="83">
        <v>0</v>
      </c>
      <c r="Z241" s="83">
        <v>0</v>
      </c>
      <c r="AA241" s="83">
        <v>0</v>
      </c>
      <c r="AB241" s="83">
        <v>0</v>
      </c>
      <c r="AC241" s="83">
        <v>0</v>
      </c>
      <c r="AD241" s="83">
        <v>4782932000</v>
      </c>
      <c r="AE241" s="83">
        <v>93525000</v>
      </c>
      <c r="AF241" s="83">
        <v>4687290000</v>
      </c>
      <c r="AG241" s="83">
        <v>0</v>
      </c>
      <c r="AH241" s="83">
        <v>2117000</v>
      </c>
      <c r="AI241" s="83">
        <v>0</v>
      </c>
      <c r="AJ241" s="83">
        <v>0</v>
      </c>
      <c r="AK241" s="83">
        <v>0</v>
      </c>
      <c r="AL241" s="83">
        <v>0</v>
      </c>
      <c r="AM241" s="83">
        <v>0</v>
      </c>
      <c r="AN241" s="83">
        <v>0</v>
      </c>
      <c r="AO241" s="83">
        <v>0</v>
      </c>
      <c r="AP241" s="83">
        <v>0</v>
      </c>
      <c r="AQ241" s="83">
        <v>7873000</v>
      </c>
      <c r="AR241" s="82">
        <v>2016</v>
      </c>
      <c r="AS241" s="83">
        <v>4881367000</v>
      </c>
      <c r="AT241" s="83">
        <v>0</v>
      </c>
      <c r="AU241" s="83">
        <v>0</v>
      </c>
      <c r="AV241" s="83">
        <v>0</v>
      </c>
      <c r="AW241" s="83">
        <v>4880208000</v>
      </c>
      <c r="AX241" s="83">
        <v>0</v>
      </c>
      <c r="AY241" s="83">
        <v>0</v>
      </c>
      <c r="AZ241" s="83">
        <v>0</v>
      </c>
      <c r="BA241" s="83">
        <v>1160000</v>
      </c>
      <c r="BB241" s="84" t="s">
        <v>780</v>
      </c>
    </row>
    <row r="242" spans="1:54" x14ac:dyDescent="0.25">
      <c r="A242" s="62" t="str">
        <f t="shared" si="3"/>
        <v>1105266</v>
      </c>
      <c r="B242" s="68">
        <f>INDEX('Bilag 3'!$B$10:$B$637,MATCH('Data - enkelt'!A242,'Bilag 3'!$G$10:$G$637,0))</f>
        <v>11052</v>
      </c>
      <c r="C242" s="68">
        <f>INDEX('Bilag 3'!$D$10:$D$637,MATCH('Data - enkelt'!A242,'Bilag 3'!$G$10:$G$637,0))</f>
        <v>66</v>
      </c>
      <c r="D242" s="63" t="str">
        <f t="array" ref="D242">INDEX('Bilag 3'!$E$10:$E$636,MATCH(F242&amp;"_"&amp;G242,'Bilag 3'!$A$10:$A$636&amp;"_"&amp;'Bilag 3'!$C$10:$C$636,0))&amp;" - "&amp;INDEX('Bilag 3'!$F$10:$F$636,MATCH(F242&amp;"_"&amp;G242,'Bilag 3'!$A$10:$A$636&amp;"_"&amp;'Bilag 3'!$C$10:$C$636,0))</f>
        <v>Danske Invest Select - US High Yield Bonds KL</v>
      </c>
      <c r="E242" s="82">
        <v>201612</v>
      </c>
      <c r="F242" s="82">
        <v>11052</v>
      </c>
      <c r="G242" s="82">
        <v>66</v>
      </c>
      <c r="H242" s="83">
        <v>128179000</v>
      </c>
      <c r="I242" s="83">
        <v>282000</v>
      </c>
      <c r="J242" s="83">
        <v>0</v>
      </c>
      <c r="K242" s="83">
        <v>198288000</v>
      </c>
      <c r="L242" s="83">
        <v>0</v>
      </c>
      <c r="M242" s="83">
        <v>0</v>
      </c>
      <c r="N242" s="83">
        <v>-151087000</v>
      </c>
      <c r="O242" s="83">
        <v>88261000</v>
      </c>
      <c r="P242" s="83">
        <v>190000</v>
      </c>
      <c r="Q242" s="83">
        <v>178000</v>
      </c>
      <c r="R242" s="83">
        <v>27011000</v>
      </c>
      <c r="S242" s="83">
        <v>0</v>
      </c>
      <c r="T242" s="83">
        <v>0</v>
      </c>
      <c r="U242" s="84" t="s">
        <v>1000</v>
      </c>
      <c r="V242" s="83">
        <v>1927291000</v>
      </c>
      <c r="W242" s="83">
        <v>78612000</v>
      </c>
      <c r="X242" s="83">
        <v>78612000</v>
      </c>
      <c r="Y242" s="83">
        <v>0</v>
      </c>
      <c r="Z242" s="83">
        <v>1814490000</v>
      </c>
      <c r="AA242" s="83">
        <v>0</v>
      </c>
      <c r="AB242" s="83">
        <v>1717926000</v>
      </c>
      <c r="AC242" s="83">
        <v>96564000</v>
      </c>
      <c r="AD242" s="83">
        <v>0</v>
      </c>
      <c r="AE242" s="83">
        <v>0</v>
      </c>
      <c r="AF242" s="83">
        <v>0</v>
      </c>
      <c r="AG242" s="83">
        <v>0</v>
      </c>
      <c r="AH242" s="83">
        <v>0</v>
      </c>
      <c r="AI242" s="83">
        <v>0</v>
      </c>
      <c r="AJ242" s="83">
        <v>0</v>
      </c>
      <c r="AK242" s="83">
        <v>0</v>
      </c>
      <c r="AL242" s="83">
        <v>0</v>
      </c>
      <c r="AM242" s="83">
        <v>278000</v>
      </c>
      <c r="AN242" s="83">
        <v>0</v>
      </c>
      <c r="AO242" s="83">
        <v>278000</v>
      </c>
      <c r="AP242" s="83">
        <v>0</v>
      </c>
      <c r="AQ242" s="83">
        <v>33910000</v>
      </c>
      <c r="AR242" s="82">
        <v>2016</v>
      </c>
      <c r="AS242" s="83">
        <v>1927291000</v>
      </c>
      <c r="AT242" s="83">
        <v>0</v>
      </c>
      <c r="AU242" s="83">
        <v>0</v>
      </c>
      <c r="AV242" s="83">
        <v>0</v>
      </c>
      <c r="AW242" s="83">
        <v>1885041000</v>
      </c>
      <c r="AX242" s="83">
        <v>40636000</v>
      </c>
      <c r="AY242" s="83">
        <v>0</v>
      </c>
      <c r="AZ242" s="83">
        <v>40636000</v>
      </c>
      <c r="BA242" s="83">
        <v>1614000</v>
      </c>
      <c r="BB242" s="84" t="s">
        <v>780</v>
      </c>
    </row>
    <row r="243" spans="1:54" x14ac:dyDescent="0.25">
      <c r="A243" s="62" t="str">
        <f t="shared" si="3"/>
        <v>1105267</v>
      </c>
      <c r="B243" s="68">
        <f>INDEX('Bilag 3'!$B$10:$B$637,MATCH('Data - enkelt'!A243,'Bilag 3'!$G$10:$G$637,0))</f>
        <v>11052</v>
      </c>
      <c r="C243" s="68">
        <f>INDEX('Bilag 3'!$D$10:$D$637,MATCH('Data - enkelt'!A243,'Bilag 3'!$G$10:$G$637,0))</f>
        <v>67</v>
      </c>
      <c r="D243" s="63" t="str">
        <f t="array" ref="D243">INDEX('Bilag 3'!$E$10:$E$636,MATCH(F243&amp;"_"&amp;G243,'Bilag 3'!$A$10:$A$636&amp;"_"&amp;'Bilag 3'!$C$10:$C$636,0))&amp;" - "&amp;INDEX('Bilag 3'!$F$10:$F$636,MATCH(F243&amp;"_"&amp;G243,'Bilag 3'!$A$10:$A$636&amp;"_"&amp;'Bilag 3'!$C$10:$C$636,0))</f>
        <v>Danske Invest Select - US High Yield Bonds - Akkumulerende KL</v>
      </c>
      <c r="E243" s="82">
        <v>201612</v>
      </c>
      <c r="F243" s="82">
        <v>11052</v>
      </c>
      <c r="G243" s="82">
        <v>67</v>
      </c>
      <c r="H243" s="83">
        <v>47696000</v>
      </c>
      <c r="I243" s="83">
        <v>93000</v>
      </c>
      <c r="J243" s="83">
        <v>0</v>
      </c>
      <c r="K243" s="83">
        <v>80628000</v>
      </c>
      <c r="L243" s="83">
        <v>0</v>
      </c>
      <c r="M243" s="83">
        <v>0</v>
      </c>
      <c r="N243" s="83">
        <v>-57883000</v>
      </c>
      <c r="O243" s="83">
        <v>22946000</v>
      </c>
      <c r="P243" s="83">
        <v>80000</v>
      </c>
      <c r="Q243" s="83">
        <v>174000</v>
      </c>
      <c r="R243" s="83">
        <v>10113000</v>
      </c>
      <c r="S243" s="83">
        <v>0</v>
      </c>
      <c r="T243" s="83">
        <v>0</v>
      </c>
      <c r="U243" s="84" t="s">
        <v>1001</v>
      </c>
      <c r="V243" s="83">
        <v>703347000</v>
      </c>
      <c r="W243" s="83">
        <v>13248000</v>
      </c>
      <c r="X243" s="83">
        <v>13248000</v>
      </c>
      <c r="Y243" s="83">
        <v>0</v>
      </c>
      <c r="Z243" s="83">
        <v>677085000</v>
      </c>
      <c r="AA243" s="83">
        <v>0</v>
      </c>
      <c r="AB243" s="83">
        <v>635942000</v>
      </c>
      <c r="AC243" s="83">
        <v>41143000</v>
      </c>
      <c r="AD243" s="83">
        <v>0</v>
      </c>
      <c r="AE243" s="83">
        <v>0</v>
      </c>
      <c r="AF243" s="83">
        <v>0</v>
      </c>
      <c r="AG243" s="83">
        <v>0</v>
      </c>
      <c r="AH243" s="83">
        <v>0</v>
      </c>
      <c r="AI243" s="83">
        <v>0</v>
      </c>
      <c r="AJ243" s="83">
        <v>0</v>
      </c>
      <c r="AK243" s="83">
        <v>0</v>
      </c>
      <c r="AL243" s="83">
        <v>0</v>
      </c>
      <c r="AM243" s="83">
        <v>281000</v>
      </c>
      <c r="AN243" s="83">
        <v>0</v>
      </c>
      <c r="AO243" s="83">
        <v>281000</v>
      </c>
      <c r="AP243" s="83">
        <v>0</v>
      </c>
      <c r="AQ243" s="83">
        <v>12732000</v>
      </c>
      <c r="AR243" s="82">
        <v>2016</v>
      </c>
      <c r="AS243" s="83">
        <v>703347000</v>
      </c>
      <c r="AT243" s="83">
        <v>0</v>
      </c>
      <c r="AU243" s="83">
        <v>0</v>
      </c>
      <c r="AV243" s="83">
        <v>0</v>
      </c>
      <c r="AW243" s="83">
        <v>697463000</v>
      </c>
      <c r="AX243" s="83">
        <v>5243000</v>
      </c>
      <c r="AY243" s="83">
        <v>0</v>
      </c>
      <c r="AZ243" s="83">
        <v>5243000</v>
      </c>
      <c r="BA243" s="83">
        <v>642000</v>
      </c>
      <c r="BB243" s="84" t="s">
        <v>780</v>
      </c>
    </row>
    <row r="244" spans="1:54" x14ac:dyDescent="0.25">
      <c r="A244" s="62" t="str">
        <f t="shared" si="3"/>
        <v>1105268</v>
      </c>
      <c r="B244" s="68">
        <f>INDEX('Bilag 3'!$B$10:$B$637,MATCH('Data - enkelt'!A244,'Bilag 3'!$G$10:$G$637,0))</f>
        <v>11052</v>
      </c>
      <c r="C244" s="68">
        <f>INDEX('Bilag 3'!$D$10:$D$637,MATCH('Data - enkelt'!A244,'Bilag 3'!$G$10:$G$637,0))</f>
        <v>68</v>
      </c>
      <c r="D244" s="63" t="str">
        <f t="array" ref="D244">INDEX('Bilag 3'!$E$10:$E$636,MATCH(F244&amp;"_"&amp;G244,'Bilag 3'!$A$10:$A$636&amp;"_"&amp;'Bilag 3'!$C$10:$C$636,0))&amp;" - "&amp;INDEX('Bilag 3'!$F$10:$F$636,MATCH(F244&amp;"_"&amp;G244,'Bilag 3'!$A$10:$A$636&amp;"_"&amp;'Bilag 3'!$C$10:$C$636,0))</f>
        <v>Danske Invest Select - Global Equity Solution 2 - Akkumulerende KL</v>
      </c>
      <c r="E244" s="82">
        <v>201612</v>
      </c>
      <c r="F244" s="82">
        <v>11052</v>
      </c>
      <c r="G244" s="82">
        <v>68</v>
      </c>
      <c r="H244" s="83">
        <v>136000</v>
      </c>
      <c r="I244" s="83">
        <v>25000</v>
      </c>
      <c r="J244" s="83">
        <v>10115000</v>
      </c>
      <c r="K244" s="83">
        <v>0</v>
      </c>
      <c r="L244" s="83">
        <v>14287000</v>
      </c>
      <c r="M244" s="83">
        <v>0</v>
      </c>
      <c r="N244" s="83">
        <v>-8091000</v>
      </c>
      <c r="O244" s="83">
        <v>-293000</v>
      </c>
      <c r="P244" s="83">
        <v>-3000</v>
      </c>
      <c r="Q244" s="83">
        <v>654000</v>
      </c>
      <c r="R244" s="83">
        <v>5902000</v>
      </c>
      <c r="S244" s="83">
        <v>0</v>
      </c>
      <c r="T244" s="83">
        <v>1100000</v>
      </c>
      <c r="U244" s="84"/>
      <c r="V244" s="83">
        <v>2545876035</v>
      </c>
      <c r="W244" s="83">
        <v>99738568.799999997</v>
      </c>
      <c r="X244" s="83">
        <v>99738568.799999997</v>
      </c>
      <c r="Y244" s="83">
        <v>0</v>
      </c>
      <c r="Z244" s="83">
        <v>0</v>
      </c>
      <c r="AA244" s="83">
        <v>0</v>
      </c>
      <c r="AB244" s="83">
        <v>0</v>
      </c>
      <c r="AC244" s="83">
        <v>0</v>
      </c>
      <c r="AD244" s="83">
        <v>2419916690.0999999</v>
      </c>
      <c r="AE244" s="83">
        <v>27796847.699999999</v>
      </c>
      <c r="AF244" s="83">
        <v>2390536336.5</v>
      </c>
      <c r="AG244" s="83">
        <v>0</v>
      </c>
      <c r="AH244" s="83">
        <v>1583505.9</v>
      </c>
      <c r="AI244" s="83">
        <v>0</v>
      </c>
      <c r="AJ244" s="83">
        <v>10913552.4</v>
      </c>
      <c r="AK244" s="83">
        <v>0</v>
      </c>
      <c r="AL244" s="83">
        <v>10913552.4</v>
      </c>
      <c r="AM244" s="83">
        <v>6445538.0999999996</v>
      </c>
      <c r="AN244" s="83">
        <v>0</v>
      </c>
      <c r="AO244" s="83">
        <v>6445538.0999999996</v>
      </c>
      <c r="AP244" s="83">
        <v>0</v>
      </c>
      <c r="AQ244" s="83">
        <v>8861685.5999999996</v>
      </c>
      <c r="AR244" s="82">
        <v>2016</v>
      </c>
      <c r="AS244" s="83">
        <v>2545876035</v>
      </c>
      <c r="AT244" s="83">
        <v>0</v>
      </c>
      <c r="AU244" s="83">
        <v>0</v>
      </c>
      <c r="AV244" s="83">
        <v>0</v>
      </c>
      <c r="AW244" s="83">
        <v>2541066042.9000001</v>
      </c>
      <c r="AX244" s="83">
        <v>594744</v>
      </c>
      <c r="AY244" s="83">
        <v>0</v>
      </c>
      <c r="AZ244" s="83">
        <v>594744</v>
      </c>
      <c r="BA244" s="83">
        <v>4207813.8</v>
      </c>
      <c r="BB244" s="84" t="s">
        <v>780</v>
      </c>
    </row>
    <row r="245" spans="1:54" x14ac:dyDescent="0.25">
      <c r="A245" s="62" t="str">
        <f t="shared" si="3"/>
        <v>1105269</v>
      </c>
      <c r="B245" s="68">
        <f>INDEX('Bilag 3'!$B$10:$B$637,MATCH('Data - enkelt'!A245,'Bilag 3'!$G$10:$G$637,0))</f>
        <v>11052</v>
      </c>
      <c r="C245" s="68">
        <f>INDEX('Bilag 3'!$D$10:$D$637,MATCH('Data - enkelt'!A245,'Bilag 3'!$G$10:$G$637,0))</f>
        <v>69</v>
      </c>
      <c r="D245" s="63" t="str">
        <f t="array" ref="D245">INDEX('Bilag 3'!$E$10:$E$636,MATCH(F245&amp;"_"&amp;G245,'Bilag 3'!$A$10:$A$636&amp;"_"&amp;'Bilag 3'!$C$10:$C$636,0))&amp;" - "&amp;INDEX('Bilag 3'!$F$10:$F$636,MATCH(F245&amp;"_"&amp;G245,'Bilag 3'!$A$10:$A$636&amp;"_"&amp;'Bilag 3'!$C$10:$C$636,0))</f>
        <v>Danske Invest Select - Danske Obligationer Absolut - Lav Risiko KL</v>
      </c>
      <c r="E245" s="82">
        <v>201612</v>
      </c>
      <c r="F245" s="82">
        <v>11052</v>
      </c>
      <c r="G245" s="82">
        <v>69</v>
      </c>
      <c r="H245" s="83">
        <v>81785000</v>
      </c>
      <c r="I245" s="83">
        <v>199000</v>
      </c>
      <c r="J245" s="83">
        <v>0</v>
      </c>
      <c r="K245" s="83">
        <v>-242000</v>
      </c>
      <c r="L245" s="83">
        <v>0</v>
      </c>
      <c r="M245" s="83">
        <v>0</v>
      </c>
      <c r="N245" s="83">
        <v>0</v>
      </c>
      <c r="O245" s="83">
        <v>0</v>
      </c>
      <c r="P245" s="83">
        <v>0</v>
      </c>
      <c r="Q245" s="83">
        <v>0</v>
      </c>
      <c r="R245" s="83">
        <v>8231000</v>
      </c>
      <c r="S245" s="83">
        <v>0</v>
      </c>
      <c r="T245" s="83">
        <v>0</v>
      </c>
      <c r="U245" s="84"/>
      <c r="V245" s="83">
        <v>5538393000</v>
      </c>
      <c r="W245" s="83">
        <v>9513000</v>
      </c>
      <c r="X245" s="83">
        <v>9513000</v>
      </c>
      <c r="Y245" s="83">
        <v>0</v>
      </c>
      <c r="Z245" s="83">
        <v>5278907000</v>
      </c>
      <c r="AA245" s="83">
        <v>5278907000</v>
      </c>
      <c r="AB245" s="83">
        <v>0</v>
      </c>
      <c r="AC245" s="83">
        <v>0</v>
      </c>
      <c r="AD245" s="83">
        <v>0</v>
      </c>
      <c r="AE245" s="83">
        <v>0</v>
      </c>
      <c r="AF245" s="83">
        <v>0</v>
      </c>
      <c r="AG245" s="83">
        <v>0</v>
      </c>
      <c r="AH245" s="83">
        <v>0</v>
      </c>
      <c r="AI245" s="83">
        <v>0</v>
      </c>
      <c r="AJ245" s="83">
        <v>0</v>
      </c>
      <c r="AK245" s="83">
        <v>0</v>
      </c>
      <c r="AL245" s="83">
        <v>0</v>
      </c>
      <c r="AM245" s="83">
        <v>0</v>
      </c>
      <c r="AN245" s="83">
        <v>0</v>
      </c>
      <c r="AO245" s="83">
        <v>0</v>
      </c>
      <c r="AP245" s="83">
        <v>0</v>
      </c>
      <c r="AQ245" s="83">
        <v>249973000</v>
      </c>
      <c r="AR245" s="82">
        <v>2016</v>
      </c>
      <c r="AS245" s="83">
        <v>5538393000</v>
      </c>
      <c r="AT245" s="83">
        <v>0</v>
      </c>
      <c r="AU245" s="83">
        <v>0</v>
      </c>
      <c r="AV245" s="83">
        <v>0</v>
      </c>
      <c r="AW245" s="83">
        <v>5406791000</v>
      </c>
      <c r="AX245" s="83">
        <v>0</v>
      </c>
      <c r="AY245" s="83">
        <v>0</v>
      </c>
      <c r="AZ245" s="83">
        <v>0</v>
      </c>
      <c r="BA245" s="83">
        <v>131603000</v>
      </c>
      <c r="BB245" s="84" t="s">
        <v>780</v>
      </c>
    </row>
    <row r="246" spans="1:54" x14ac:dyDescent="0.25">
      <c r="A246" s="62" t="str">
        <f t="shared" si="3"/>
        <v>1105270</v>
      </c>
      <c r="B246" s="68">
        <f>INDEX('Bilag 3'!$B$10:$B$637,MATCH('Data - enkelt'!A246,'Bilag 3'!$G$10:$G$637,0))</f>
        <v>11052</v>
      </c>
      <c r="C246" s="68">
        <f>INDEX('Bilag 3'!$D$10:$D$637,MATCH('Data - enkelt'!A246,'Bilag 3'!$G$10:$G$637,0))</f>
        <v>70</v>
      </c>
      <c r="D246" s="63" t="str">
        <f t="array" ref="D246">INDEX('Bilag 3'!$E$10:$E$636,MATCH(F246&amp;"_"&amp;G246,'Bilag 3'!$A$10:$A$636&amp;"_"&amp;'Bilag 3'!$C$10:$C$636,0))&amp;" - "&amp;INDEX('Bilag 3'!$F$10:$F$636,MATCH(F246&amp;"_"&amp;G246,'Bilag 3'!$A$10:$A$636&amp;"_"&amp;'Bilag 3'!$C$10:$C$636,0))</f>
        <v>Danske Invest Select - Danske Obligationer Absolut KL</v>
      </c>
      <c r="E246" s="82">
        <v>201612</v>
      </c>
      <c r="F246" s="82">
        <v>11052</v>
      </c>
      <c r="G246" s="82">
        <v>70</v>
      </c>
      <c r="H246" s="83">
        <v>128621000</v>
      </c>
      <c r="I246" s="83">
        <v>232000</v>
      </c>
      <c r="J246" s="83">
        <v>0</v>
      </c>
      <c r="K246" s="83">
        <v>70880000</v>
      </c>
      <c r="L246" s="83">
        <v>0</v>
      </c>
      <c r="M246" s="83">
        <v>0</v>
      </c>
      <c r="N246" s="83">
        <v>0</v>
      </c>
      <c r="O246" s="83">
        <v>0</v>
      </c>
      <c r="P246" s="83">
        <v>0</v>
      </c>
      <c r="Q246" s="83">
        <v>0</v>
      </c>
      <c r="R246" s="83">
        <v>11384000</v>
      </c>
      <c r="S246" s="83">
        <v>0</v>
      </c>
      <c r="T246" s="83">
        <v>0</v>
      </c>
      <c r="U246" s="84"/>
      <c r="V246" s="83">
        <v>8139271000</v>
      </c>
      <c r="W246" s="83">
        <v>10203000</v>
      </c>
      <c r="X246" s="83">
        <v>10203000</v>
      </c>
      <c r="Y246" s="83">
        <v>0</v>
      </c>
      <c r="Z246" s="83">
        <v>7803222000</v>
      </c>
      <c r="AA246" s="83">
        <v>7803222000</v>
      </c>
      <c r="AB246" s="83">
        <v>0</v>
      </c>
      <c r="AC246" s="83">
        <v>0</v>
      </c>
      <c r="AD246" s="83">
        <v>0</v>
      </c>
      <c r="AE246" s="83">
        <v>0</v>
      </c>
      <c r="AF246" s="83">
        <v>0</v>
      </c>
      <c r="AG246" s="83">
        <v>0</v>
      </c>
      <c r="AH246" s="83">
        <v>0</v>
      </c>
      <c r="AI246" s="83">
        <v>0</v>
      </c>
      <c r="AJ246" s="83">
        <v>0</v>
      </c>
      <c r="AK246" s="83">
        <v>0</v>
      </c>
      <c r="AL246" s="83">
        <v>0</v>
      </c>
      <c r="AM246" s="83">
        <v>0</v>
      </c>
      <c r="AN246" s="83">
        <v>0</v>
      </c>
      <c r="AO246" s="83">
        <v>0</v>
      </c>
      <c r="AP246" s="83">
        <v>0</v>
      </c>
      <c r="AQ246" s="83">
        <v>325846000</v>
      </c>
      <c r="AR246" s="82">
        <v>2016</v>
      </c>
      <c r="AS246" s="83">
        <v>8139271000</v>
      </c>
      <c r="AT246" s="83">
        <v>0</v>
      </c>
      <c r="AU246" s="83">
        <v>0</v>
      </c>
      <c r="AV246" s="83">
        <v>0</v>
      </c>
      <c r="AW246" s="83">
        <v>8041870000</v>
      </c>
      <c r="AX246" s="83">
        <v>0</v>
      </c>
      <c r="AY246" s="83">
        <v>0</v>
      </c>
      <c r="AZ246" s="83">
        <v>0</v>
      </c>
      <c r="BA246" s="83">
        <v>97402000</v>
      </c>
      <c r="BB246" s="84" t="s">
        <v>780</v>
      </c>
    </row>
    <row r="247" spans="1:54" x14ac:dyDescent="0.25">
      <c r="A247" s="62" t="str">
        <f t="shared" si="3"/>
        <v>1105272</v>
      </c>
      <c r="B247" s="68">
        <f>INDEX('Bilag 3'!$B$10:$B$637,MATCH('Data - enkelt'!A247,'Bilag 3'!$G$10:$G$637,0))</f>
        <v>11052</v>
      </c>
      <c r="C247" s="68">
        <f>INDEX('Bilag 3'!$D$10:$D$637,MATCH('Data - enkelt'!A247,'Bilag 3'!$G$10:$G$637,0))</f>
        <v>72</v>
      </c>
      <c r="D247" s="63" t="str">
        <f t="array" ref="D247">INDEX('Bilag 3'!$E$10:$E$636,MATCH(F247&amp;"_"&amp;G247,'Bilag 3'!$A$10:$A$636&amp;"_"&amp;'Bilag 3'!$C$10:$C$636,0))&amp;" - "&amp;INDEX('Bilag 3'!$F$10:$F$636,MATCH(F247&amp;"_"&amp;G247,'Bilag 3'!$A$10:$A$636&amp;"_"&amp;'Bilag 3'!$C$10:$C$636,0))</f>
        <v>Danske Invest Select - Norske Aktier Restricted - Akkumulerende KL</v>
      </c>
      <c r="E247" s="82">
        <v>201612</v>
      </c>
      <c r="F247" s="82">
        <v>11052</v>
      </c>
      <c r="G247" s="82">
        <v>72</v>
      </c>
      <c r="H247" s="83">
        <v>15000</v>
      </c>
      <c r="I247" s="83">
        <v>0</v>
      </c>
      <c r="J247" s="83">
        <v>10398000</v>
      </c>
      <c r="K247" s="83">
        <v>0</v>
      </c>
      <c r="L247" s="83">
        <v>30861000</v>
      </c>
      <c r="M247" s="83">
        <v>0</v>
      </c>
      <c r="N247" s="83">
        <v>0</v>
      </c>
      <c r="O247" s="83">
        <v>2000</v>
      </c>
      <c r="P247" s="83">
        <v>0</v>
      </c>
      <c r="Q247" s="83">
        <v>280000</v>
      </c>
      <c r="R247" s="83">
        <v>1972000</v>
      </c>
      <c r="S247" s="83">
        <v>0</v>
      </c>
      <c r="T247" s="83">
        <v>-4000</v>
      </c>
      <c r="U247" s="84"/>
      <c r="V247" s="83">
        <v>291886000</v>
      </c>
      <c r="W247" s="83">
        <v>3381000</v>
      </c>
      <c r="X247" s="83">
        <v>3381000</v>
      </c>
      <c r="Y247" s="83">
        <v>0</v>
      </c>
      <c r="Z247" s="83">
        <v>0</v>
      </c>
      <c r="AA247" s="83">
        <v>0</v>
      </c>
      <c r="AB247" s="83">
        <v>0</v>
      </c>
      <c r="AC247" s="83">
        <v>0</v>
      </c>
      <c r="AD247" s="83">
        <v>288504000</v>
      </c>
      <c r="AE247" s="83">
        <v>0</v>
      </c>
      <c r="AF247" s="83">
        <v>288504000</v>
      </c>
      <c r="AG247" s="83">
        <v>0</v>
      </c>
      <c r="AH247" s="83">
        <v>0</v>
      </c>
      <c r="AI247" s="83">
        <v>0</v>
      </c>
      <c r="AJ247" s="83">
        <v>0</v>
      </c>
      <c r="AK247" s="83">
        <v>0</v>
      </c>
      <c r="AL247" s="83">
        <v>0</v>
      </c>
      <c r="AM247" s="83">
        <v>0</v>
      </c>
      <c r="AN247" s="83">
        <v>0</v>
      </c>
      <c r="AO247" s="83">
        <v>0</v>
      </c>
      <c r="AP247" s="83">
        <v>0</v>
      </c>
      <c r="AQ247" s="83">
        <v>0</v>
      </c>
      <c r="AR247" s="82">
        <v>2016</v>
      </c>
      <c r="AS247" s="83">
        <v>291886000</v>
      </c>
      <c r="AT247" s="83">
        <v>0</v>
      </c>
      <c r="AU247" s="83">
        <v>0</v>
      </c>
      <c r="AV247" s="83">
        <v>0</v>
      </c>
      <c r="AW247" s="83">
        <v>289817000</v>
      </c>
      <c r="AX247" s="83">
        <v>0</v>
      </c>
      <c r="AY247" s="83">
        <v>0</v>
      </c>
      <c r="AZ247" s="83">
        <v>0</v>
      </c>
      <c r="BA247" s="83">
        <v>2068000</v>
      </c>
      <c r="BB247" s="84" t="s">
        <v>780</v>
      </c>
    </row>
    <row r="248" spans="1:54" x14ac:dyDescent="0.25">
      <c r="A248" s="62" t="str">
        <f t="shared" si="3"/>
        <v>1105273</v>
      </c>
      <c r="B248" s="68">
        <f>INDEX('Bilag 3'!$B$10:$B$637,MATCH('Data - enkelt'!A248,'Bilag 3'!$G$10:$G$637,0))</f>
        <v>11052</v>
      </c>
      <c r="C248" s="68">
        <f>INDEX('Bilag 3'!$D$10:$D$637,MATCH('Data - enkelt'!A248,'Bilag 3'!$G$10:$G$637,0))</f>
        <v>73</v>
      </c>
      <c r="D248" s="63" t="str">
        <f t="array" ref="D248">INDEX('Bilag 3'!$E$10:$E$636,MATCH(F248&amp;"_"&amp;G248,'Bilag 3'!$A$10:$A$636&amp;"_"&amp;'Bilag 3'!$C$10:$C$636,0))&amp;" - "&amp;INDEX('Bilag 3'!$F$10:$F$636,MATCH(F248&amp;"_"&amp;G248,'Bilag 3'!$A$10:$A$636&amp;"_"&amp;'Bilag 3'!$C$10:$C$636,0))</f>
        <v>Danske Invest Select - Flexinvest Forvaltning Korte Obligationer KL</v>
      </c>
      <c r="E248" s="82">
        <v>201612</v>
      </c>
      <c r="F248" s="82">
        <v>11052</v>
      </c>
      <c r="G248" s="82">
        <v>73</v>
      </c>
      <c r="H248" s="83">
        <v>8243000</v>
      </c>
      <c r="I248" s="83">
        <v>6000</v>
      </c>
      <c r="J248" s="83">
        <v>0</v>
      </c>
      <c r="K248" s="83">
        <v>1284000</v>
      </c>
      <c r="L248" s="83">
        <v>0</v>
      </c>
      <c r="M248" s="83">
        <v>0</v>
      </c>
      <c r="N248" s="83">
        <v>-14000</v>
      </c>
      <c r="O248" s="83">
        <v>0</v>
      </c>
      <c r="P248" s="83">
        <v>0</v>
      </c>
      <c r="Q248" s="83">
        <v>0</v>
      </c>
      <c r="R248" s="83">
        <v>2736000</v>
      </c>
      <c r="S248" s="83">
        <v>0</v>
      </c>
      <c r="T248" s="83">
        <v>0</v>
      </c>
      <c r="U248" s="84"/>
      <c r="V248" s="83">
        <v>373839000</v>
      </c>
      <c r="W248" s="83">
        <v>539000</v>
      </c>
      <c r="X248" s="83">
        <v>539000</v>
      </c>
      <c r="Y248" s="83">
        <v>0</v>
      </c>
      <c r="Z248" s="83">
        <v>355700000</v>
      </c>
      <c r="AA248" s="83">
        <v>320666000</v>
      </c>
      <c r="AB248" s="83">
        <v>35034000</v>
      </c>
      <c r="AC248" s="83">
        <v>0</v>
      </c>
      <c r="AD248" s="83">
        <v>0</v>
      </c>
      <c r="AE248" s="83">
        <v>0</v>
      </c>
      <c r="AF248" s="83">
        <v>0</v>
      </c>
      <c r="AG248" s="83">
        <v>0</v>
      </c>
      <c r="AH248" s="83">
        <v>0</v>
      </c>
      <c r="AI248" s="83">
        <v>0</v>
      </c>
      <c r="AJ248" s="83">
        <v>0</v>
      </c>
      <c r="AK248" s="83">
        <v>0</v>
      </c>
      <c r="AL248" s="83">
        <v>0</v>
      </c>
      <c r="AM248" s="83">
        <v>0</v>
      </c>
      <c r="AN248" s="83">
        <v>0</v>
      </c>
      <c r="AO248" s="83">
        <v>0</v>
      </c>
      <c r="AP248" s="83">
        <v>0</v>
      </c>
      <c r="AQ248" s="83">
        <v>17599000</v>
      </c>
      <c r="AR248" s="82">
        <v>2016</v>
      </c>
      <c r="AS248" s="83">
        <v>373839000</v>
      </c>
      <c r="AT248" s="83">
        <v>0</v>
      </c>
      <c r="AU248" s="83">
        <v>0</v>
      </c>
      <c r="AV248" s="83">
        <v>0</v>
      </c>
      <c r="AW248" s="83">
        <v>373802000</v>
      </c>
      <c r="AX248" s="83">
        <v>0</v>
      </c>
      <c r="AY248" s="83">
        <v>0</v>
      </c>
      <c r="AZ248" s="83">
        <v>0</v>
      </c>
      <c r="BA248" s="83">
        <v>37000</v>
      </c>
      <c r="BB248" s="84" t="s">
        <v>780</v>
      </c>
    </row>
    <row r="249" spans="1:54" x14ac:dyDescent="0.25">
      <c r="A249" s="62" t="str">
        <f t="shared" si="3"/>
        <v>1105274</v>
      </c>
      <c r="B249" s="68">
        <f>INDEX('Bilag 3'!$B$10:$B$637,MATCH('Data - enkelt'!A249,'Bilag 3'!$G$10:$G$637,0))</f>
        <v>11052</v>
      </c>
      <c r="C249" s="68">
        <f>INDEX('Bilag 3'!$D$10:$D$637,MATCH('Data - enkelt'!A249,'Bilag 3'!$G$10:$G$637,0))</f>
        <v>74</v>
      </c>
      <c r="D249" s="63" t="str">
        <f t="array" ref="D249">INDEX('Bilag 3'!$E$10:$E$636,MATCH(F249&amp;"_"&amp;G249,'Bilag 3'!$A$10:$A$636&amp;"_"&amp;'Bilag 3'!$C$10:$C$636,0))&amp;" - "&amp;INDEX('Bilag 3'!$F$10:$F$636,MATCH(F249&amp;"_"&amp;G249,'Bilag 3'!$A$10:$A$636&amp;"_"&amp;'Bilag 3'!$C$10:$C$636,0))</f>
        <v>Danske Invest Select - Europa Højt Udbytte Restricted - Akkumulerende KL</v>
      </c>
      <c r="E249" s="82">
        <v>201612</v>
      </c>
      <c r="F249" s="82">
        <v>11052</v>
      </c>
      <c r="G249" s="82">
        <v>74</v>
      </c>
      <c r="H249" s="83">
        <v>0</v>
      </c>
      <c r="I249" s="83">
        <v>0</v>
      </c>
      <c r="J249" s="83">
        <v>994000</v>
      </c>
      <c r="K249" s="83">
        <v>0</v>
      </c>
      <c r="L249" s="83">
        <v>-1595000</v>
      </c>
      <c r="M249" s="83">
        <v>0</v>
      </c>
      <c r="N249" s="83">
        <v>0</v>
      </c>
      <c r="O249" s="83">
        <v>6000</v>
      </c>
      <c r="P249" s="83">
        <v>2000</v>
      </c>
      <c r="Q249" s="83">
        <v>25000</v>
      </c>
      <c r="R249" s="83">
        <v>177000</v>
      </c>
      <c r="S249" s="83">
        <v>0</v>
      </c>
      <c r="T249" s="83">
        <v>111000</v>
      </c>
      <c r="U249" s="84"/>
      <c r="V249" s="83">
        <v>2535000</v>
      </c>
      <c r="W249" s="83">
        <v>11000</v>
      </c>
      <c r="X249" s="83">
        <v>11000</v>
      </c>
      <c r="Y249" s="83">
        <v>0</v>
      </c>
      <c r="Z249" s="83">
        <v>0</v>
      </c>
      <c r="AA249" s="83">
        <v>0</v>
      </c>
      <c r="AB249" s="83">
        <v>0</v>
      </c>
      <c r="AC249" s="83">
        <v>0</v>
      </c>
      <c r="AD249" s="83">
        <v>2479000</v>
      </c>
      <c r="AE249" s="83">
        <v>0</v>
      </c>
      <c r="AF249" s="83">
        <v>2479000</v>
      </c>
      <c r="AG249" s="83">
        <v>0</v>
      </c>
      <c r="AH249" s="83">
        <v>0</v>
      </c>
      <c r="AI249" s="83">
        <v>0</v>
      </c>
      <c r="AJ249" s="83">
        <v>0</v>
      </c>
      <c r="AK249" s="83">
        <v>0</v>
      </c>
      <c r="AL249" s="83">
        <v>0</v>
      </c>
      <c r="AM249" s="83">
        <v>0</v>
      </c>
      <c r="AN249" s="83">
        <v>0</v>
      </c>
      <c r="AO249" s="83">
        <v>0</v>
      </c>
      <c r="AP249" s="83">
        <v>0</v>
      </c>
      <c r="AQ249" s="83">
        <v>45000</v>
      </c>
      <c r="AR249" s="82">
        <v>2016</v>
      </c>
      <c r="AS249" s="83">
        <v>2535000</v>
      </c>
      <c r="AT249" s="83">
        <v>0</v>
      </c>
      <c r="AU249" s="83">
        <v>0</v>
      </c>
      <c r="AV249" s="83">
        <v>0</v>
      </c>
      <c r="AW249" s="83">
        <v>2535000</v>
      </c>
      <c r="AX249" s="83">
        <v>0</v>
      </c>
      <c r="AY249" s="83">
        <v>0</v>
      </c>
      <c r="AZ249" s="83">
        <v>0</v>
      </c>
      <c r="BA249" s="83">
        <v>1000</v>
      </c>
      <c r="BB249" s="84" t="s">
        <v>780</v>
      </c>
    </row>
    <row r="250" spans="1:54" x14ac:dyDescent="0.25">
      <c r="A250" s="62" t="str">
        <f t="shared" si="3"/>
        <v>1105276</v>
      </c>
      <c r="B250" s="68">
        <f>INDEX('Bilag 3'!$B$10:$B$637,MATCH('Data - enkelt'!A250,'Bilag 3'!$G$10:$G$637,0))</f>
        <v>11052</v>
      </c>
      <c r="C250" s="68">
        <f>INDEX('Bilag 3'!$D$10:$D$637,MATCH('Data - enkelt'!A250,'Bilag 3'!$G$10:$G$637,0))</f>
        <v>76</v>
      </c>
      <c r="D250" s="63" t="str">
        <f t="array" ref="D250">INDEX('Bilag 3'!$E$10:$E$636,MATCH(F250&amp;"_"&amp;G250,'Bilag 3'!$A$10:$A$636&amp;"_"&amp;'Bilag 3'!$C$10:$C$636,0))&amp;" - "&amp;INDEX('Bilag 3'!$F$10:$F$636,MATCH(F250&amp;"_"&amp;G250,'Bilag 3'!$A$10:$A$636&amp;"_"&amp;'Bilag 3'!$C$10:$C$636,0))</f>
        <v>Danske Invest Select - Euro - Accumulating KL</v>
      </c>
      <c r="E250" s="82">
        <v>201612</v>
      </c>
      <c r="F250" s="82">
        <v>11052</v>
      </c>
      <c r="G250" s="82">
        <v>76</v>
      </c>
      <c r="H250" s="83">
        <v>486000</v>
      </c>
      <c r="I250" s="83">
        <v>1000</v>
      </c>
      <c r="J250" s="83">
        <v>0</v>
      </c>
      <c r="K250" s="83">
        <v>-740000</v>
      </c>
      <c r="L250" s="83">
        <v>0</v>
      </c>
      <c r="M250" s="83">
        <v>0</v>
      </c>
      <c r="N250" s="83">
        <v>0</v>
      </c>
      <c r="O250" s="83">
        <v>43000</v>
      </c>
      <c r="P250" s="83">
        <v>0</v>
      </c>
      <c r="Q250" s="83">
        <v>15000</v>
      </c>
      <c r="R250" s="83">
        <v>70000</v>
      </c>
      <c r="S250" s="83">
        <v>0</v>
      </c>
      <c r="T250" s="83">
        <v>0</v>
      </c>
      <c r="U250" s="84"/>
      <c r="V250" s="83">
        <v>20822000</v>
      </c>
      <c r="W250" s="83">
        <v>359000</v>
      </c>
      <c r="X250" s="83">
        <v>359000</v>
      </c>
      <c r="Y250" s="83">
        <v>0</v>
      </c>
      <c r="Z250" s="83">
        <v>19025000</v>
      </c>
      <c r="AA250" s="83">
        <v>0</v>
      </c>
      <c r="AB250" s="83">
        <v>19025000</v>
      </c>
      <c r="AC250" s="83">
        <v>0</v>
      </c>
      <c r="AD250" s="83">
        <v>0</v>
      </c>
      <c r="AE250" s="83">
        <v>0</v>
      </c>
      <c r="AF250" s="83">
        <v>0</v>
      </c>
      <c r="AG250" s="83">
        <v>0</v>
      </c>
      <c r="AH250" s="83">
        <v>0</v>
      </c>
      <c r="AI250" s="83">
        <v>0</v>
      </c>
      <c r="AJ250" s="83">
        <v>0</v>
      </c>
      <c r="AK250" s="83">
        <v>0</v>
      </c>
      <c r="AL250" s="83">
        <v>0</v>
      </c>
      <c r="AM250" s="83">
        <v>0</v>
      </c>
      <c r="AN250" s="83">
        <v>0</v>
      </c>
      <c r="AO250" s="83">
        <v>0</v>
      </c>
      <c r="AP250" s="83">
        <v>0</v>
      </c>
      <c r="AQ250" s="83">
        <v>1438000</v>
      </c>
      <c r="AR250" s="82">
        <v>2016</v>
      </c>
      <c r="AS250" s="83">
        <v>20822000</v>
      </c>
      <c r="AT250" s="83">
        <v>0</v>
      </c>
      <c r="AU250" s="83">
        <v>0</v>
      </c>
      <c r="AV250" s="83">
        <v>0</v>
      </c>
      <c r="AW250" s="83">
        <v>19280000</v>
      </c>
      <c r="AX250" s="83">
        <v>0</v>
      </c>
      <c r="AY250" s="83">
        <v>0</v>
      </c>
      <c r="AZ250" s="83">
        <v>0</v>
      </c>
      <c r="BA250" s="83">
        <v>1542000</v>
      </c>
      <c r="BB250" s="84" t="s">
        <v>780</v>
      </c>
    </row>
    <row r="251" spans="1:54" x14ac:dyDescent="0.25">
      <c r="A251" s="62" t="str">
        <f t="shared" si="3"/>
        <v>1105277</v>
      </c>
      <c r="B251" s="68">
        <f>INDEX('Bilag 3'!$B$10:$B$637,MATCH('Data - enkelt'!A251,'Bilag 3'!$G$10:$G$637,0))</f>
        <v>11052</v>
      </c>
      <c r="C251" s="68">
        <f>INDEX('Bilag 3'!$D$10:$D$637,MATCH('Data - enkelt'!A251,'Bilag 3'!$G$10:$G$637,0))</f>
        <v>77</v>
      </c>
      <c r="D251" s="63" t="str">
        <f t="array" ref="D251">INDEX('Bilag 3'!$E$10:$E$636,MATCH(F251&amp;"_"&amp;G251,'Bilag 3'!$A$10:$A$636&amp;"_"&amp;'Bilag 3'!$C$10:$C$636,0))&amp;" - "&amp;INDEX('Bilag 3'!$F$10:$F$636,MATCH(F251&amp;"_"&amp;G251,'Bilag 3'!$A$10:$A$636&amp;"_"&amp;'Bilag 3'!$C$10:$C$636,0))</f>
        <v>Danske Invest Select - US Dollar - Accumulating KL</v>
      </c>
      <c r="E251" s="82">
        <v>201612</v>
      </c>
      <c r="F251" s="82">
        <v>11052</v>
      </c>
      <c r="G251" s="82">
        <v>77</v>
      </c>
      <c r="H251" s="83">
        <v>3000</v>
      </c>
      <c r="I251" s="83">
        <v>0</v>
      </c>
      <c r="J251" s="83">
        <v>0</v>
      </c>
      <c r="K251" s="83">
        <v>879000</v>
      </c>
      <c r="L251" s="83">
        <v>0</v>
      </c>
      <c r="M251" s="83">
        <v>0</v>
      </c>
      <c r="N251" s="83">
        <v>0</v>
      </c>
      <c r="O251" s="83">
        <v>-132000</v>
      </c>
      <c r="P251" s="83">
        <v>0</v>
      </c>
      <c r="Q251" s="83">
        <v>2000</v>
      </c>
      <c r="R251" s="83">
        <v>144000</v>
      </c>
      <c r="S251" s="83">
        <v>0</v>
      </c>
      <c r="T251" s="83">
        <v>0</v>
      </c>
      <c r="U251" s="84"/>
      <c r="V251" s="83">
        <v>49500000</v>
      </c>
      <c r="W251" s="83">
        <v>876000</v>
      </c>
      <c r="X251" s="83">
        <v>876000</v>
      </c>
      <c r="Y251" s="83">
        <v>0</v>
      </c>
      <c r="Z251" s="83">
        <v>47126000</v>
      </c>
      <c r="AA251" s="83">
        <v>0</v>
      </c>
      <c r="AB251" s="83">
        <v>31677000</v>
      </c>
      <c r="AC251" s="83">
        <v>15448000</v>
      </c>
      <c r="AD251" s="83">
        <v>0</v>
      </c>
      <c r="AE251" s="83">
        <v>0</v>
      </c>
      <c r="AF251" s="83">
        <v>0</v>
      </c>
      <c r="AG251" s="83">
        <v>0</v>
      </c>
      <c r="AH251" s="83">
        <v>0</v>
      </c>
      <c r="AI251" s="83">
        <v>0</v>
      </c>
      <c r="AJ251" s="83">
        <v>0</v>
      </c>
      <c r="AK251" s="83">
        <v>0</v>
      </c>
      <c r="AL251" s="83">
        <v>0</v>
      </c>
      <c r="AM251" s="83">
        <v>0</v>
      </c>
      <c r="AN251" s="83">
        <v>0</v>
      </c>
      <c r="AO251" s="83">
        <v>0</v>
      </c>
      <c r="AP251" s="83">
        <v>0</v>
      </c>
      <c r="AQ251" s="83">
        <v>1498000</v>
      </c>
      <c r="AR251" s="82">
        <v>2016</v>
      </c>
      <c r="AS251" s="83">
        <v>49500000</v>
      </c>
      <c r="AT251" s="83">
        <v>0</v>
      </c>
      <c r="AU251" s="83">
        <v>0</v>
      </c>
      <c r="AV251" s="83">
        <v>0</v>
      </c>
      <c r="AW251" s="83">
        <v>47662000</v>
      </c>
      <c r="AX251" s="83">
        <v>0</v>
      </c>
      <c r="AY251" s="83">
        <v>0</v>
      </c>
      <c r="AZ251" s="83">
        <v>0</v>
      </c>
      <c r="BA251" s="83">
        <v>1838000</v>
      </c>
      <c r="BB251" s="84" t="s">
        <v>780</v>
      </c>
    </row>
    <row r="252" spans="1:54" x14ac:dyDescent="0.25">
      <c r="A252" s="62" t="str">
        <f t="shared" si="3"/>
        <v>1105278</v>
      </c>
      <c r="B252" s="68">
        <f>INDEX('Bilag 3'!$B$10:$B$637,MATCH('Data - enkelt'!A252,'Bilag 3'!$G$10:$G$637,0))</f>
        <v>11052</v>
      </c>
      <c r="C252" s="68">
        <f>INDEX('Bilag 3'!$D$10:$D$637,MATCH('Data - enkelt'!A252,'Bilag 3'!$G$10:$G$637,0))</f>
        <v>78</v>
      </c>
      <c r="D252" s="63" t="str">
        <f t="array" ref="D252">INDEX('Bilag 3'!$E$10:$E$636,MATCH(F252&amp;"_"&amp;G252,'Bilag 3'!$A$10:$A$636&amp;"_"&amp;'Bilag 3'!$C$10:$C$636,0))&amp;" - "&amp;INDEX('Bilag 3'!$F$10:$F$636,MATCH(F252&amp;"_"&amp;G252,'Bilag 3'!$A$10:$A$636&amp;"_"&amp;'Bilag 3'!$C$10:$C$636,0))</f>
        <v>Danske Invest Select - Danske Obligationer Varighed 0-6 KL</v>
      </c>
      <c r="E252" s="82">
        <v>201612</v>
      </c>
      <c r="F252" s="82">
        <v>11052</v>
      </c>
      <c r="G252" s="82">
        <v>78</v>
      </c>
      <c r="H252" s="83">
        <v>889000</v>
      </c>
      <c r="I252" s="83">
        <v>2000</v>
      </c>
      <c r="J252" s="83">
        <v>0</v>
      </c>
      <c r="K252" s="83">
        <v>193000</v>
      </c>
      <c r="L252" s="83">
        <v>0</v>
      </c>
      <c r="M252" s="83">
        <v>0</v>
      </c>
      <c r="N252" s="83">
        <v>0</v>
      </c>
      <c r="O252" s="83">
        <v>0</v>
      </c>
      <c r="P252" s="83">
        <v>0</v>
      </c>
      <c r="Q252" s="83">
        <v>0</v>
      </c>
      <c r="R252" s="83">
        <v>82000</v>
      </c>
      <c r="S252" s="83">
        <v>0</v>
      </c>
      <c r="T252" s="83">
        <v>0</v>
      </c>
      <c r="U252" s="84"/>
      <c r="V252" s="83">
        <v>106488000</v>
      </c>
      <c r="W252" s="83">
        <v>134000</v>
      </c>
      <c r="X252" s="83">
        <v>134000</v>
      </c>
      <c r="Y252" s="83">
        <v>0</v>
      </c>
      <c r="Z252" s="83">
        <v>102050000</v>
      </c>
      <c r="AA252" s="83">
        <v>102050000</v>
      </c>
      <c r="AB252" s="83">
        <v>0</v>
      </c>
      <c r="AC252" s="83">
        <v>0</v>
      </c>
      <c r="AD252" s="83">
        <v>0</v>
      </c>
      <c r="AE252" s="83">
        <v>0</v>
      </c>
      <c r="AF252" s="83">
        <v>0</v>
      </c>
      <c r="AG252" s="83">
        <v>0</v>
      </c>
      <c r="AH252" s="83">
        <v>0</v>
      </c>
      <c r="AI252" s="83">
        <v>0</v>
      </c>
      <c r="AJ252" s="83">
        <v>0</v>
      </c>
      <c r="AK252" s="83">
        <v>0</v>
      </c>
      <c r="AL252" s="83">
        <v>0</v>
      </c>
      <c r="AM252" s="83">
        <v>0</v>
      </c>
      <c r="AN252" s="83">
        <v>0</v>
      </c>
      <c r="AO252" s="83">
        <v>0</v>
      </c>
      <c r="AP252" s="83">
        <v>0</v>
      </c>
      <c r="AQ252" s="83">
        <v>4305000</v>
      </c>
      <c r="AR252" s="82">
        <v>2016</v>
      </c>
      <c r="AS252" s="83">
        <v>106488000</v>
      </c>
      <c r="AT252" s="83">
        <v>0</v>
      </c>
      <c r="AU252" s="83">
        <v>0</v>
      </c>
      <c r="AV252" s="83">
        <v>0</v>
      </c>
      <c r="AW252" s="83">
        <v>104386000</v>
      </c>
      <c r="AX252" s="83">
        <v>0</v>
      </c>
      <c r="AY252" s="83">
        <v>0</v>
      </c>
      <c r="AZ252" s="83">
        <v>0</v>
      </c>
      <c r="BA252" s="83">
        <v>2103000</v>
      </c>
      <c r="BB252" s="84" t="s">
        <v>780</v>
      </c>
    </row>
    <row r="253" spans="1:54" x14ac:dyDescent="0.25">
      <c r="A253" s="62" t="str">
        <f t="shared" si="3"/>
        <v>1105279</v>
      </c>
      <c r="B253" s="68">
        <f>INDEX('Bilag 3'!$B$10:$B$637,MATCH('Data - enkelt'!A253,'Bilag 3'!$G$10:$G$637,0))</f>
        <v>11052</v>
      </c>
      <c r="C253" s="68">
        <f>INDEX('Bilag 3'!$D$10:$D$637,MATCH('Data - enkelt'!A253,'Bilag 3'!$G$10:$G$637,0))</f>
        <v>79</v>
      </c>
      <c r="D253" s="63" t="str">
        <f t="array" ref="D253">INDEX('Bilag 3'!$E$10:$E$636,MATCH(F253&amp;"_"&amp;G253,'Bilag 3'!$A$10:$A$636&amp;"_"&amp;'Bilag 3'!$C$10:$C$636,0))&amp;" - "&amp;INDEX('Bilag 3'!$F$10:$F$636,MATCH(F253&amp;"_"&amp;G253,'Bilag 3'!$A$10:$A$636&amp;"_"&amp;'Bilag 3'!$C$10:$C$636,0))</f>
        <v>Danske Invest Select - Danske Obligationer Varighed 3 KL</v>
      </c>
      <c r="E253" s="82">
        <v>201612</v>
      </c>
      <c r="F253" s="82">
        <v>11052</v>
      </c>
      <c r="G253" s="82">
        <v>79</v>
      </c>
      <c r="H253" s="83">
        <v>29263000</v>
      </c>
      <c r="I253" s="83">
        <v>55000</v>
      </c>
      <c r="J253" s="83">
        <v>0</v>
      </c>
      <c r="K253" s="83">
        <v>16332000</v>
      </c>
      <c r="L253" s="83">
        <v>0</v>
      </c>
      <c r="M253" s="83">
        <v>0</v>
      </c>
      <c r="N253" s="83">
        <v>0</v>
      </c>
      <c r="O253" s="83">
        <v>0</v>
      </c>
      <c r="P253" s="83">
        <v>0</v>
      </c>
      <c r="Q253" s="83">
        <v>0</v>
      </c>
      <c r="R253" s="83">
        <v>2632000</v>
      </c>
      <c r="S253" s="83">
        <v>0</v>
      </c>
      <c r="T253" s="83">
        <v>0</v>
      </c>
      <c r="U253" s="84"/>
      <c r="V253" s="83">
        <v>2250239000</v>
      </c>
      <c r="W253" s="83">
        <v>7834000</v>
      </c>
      <c r="X253" s="83">
        <v>7834000</v>
      </c>
      <c r="Y253" s="83">
        <v>0</v>
      </c>
      <c r="Z253" s="83">
        <v>2154595000</v>
      </c>
      <c r="AA253" s="83">
        <v>2154595000</v>
      </c>
      <c r="AB253" s="83">
        <v>0</v>
      </c>
      <c r="AC253" s="83">
        <v>0</v>
      </c>
      <c r="AD253" s="83">
        <v>0</v>
      </c>
      <c r="AE253" s="83">
        <v>0</v>
      </c>
      <c r="AF253" s="83">
        <v>0</v>
      </c>
      <c r="AG253" s="83">
        <v>0</v>
      </c>
      <c r="AH253" s="83">
        <v>0</v>
      </c>
      <c r="AI253" s="83">
        <v>0</v>
      </c>
      <c r="AJ253" s="83">
        <v>0</v>
      </c>
      <c r="AK253" s="83">
        <v>0</v>
      </c>
      <c r="AL253" s="83">
        <v>0</v>
      </c>
      <c r="AM253" s="83">
        <v>0</v>
      </c>
      <c r="AN253" s="83">
        <v>0</v>
      </c>
      <c r="AO253" s="83">
        <v>0</v>
      </c>
      <c r="AP253" s="83">
        <v>0</v>
      </c>
      <c r="AQ253" s="83">
        <v>87810000</v>
      </c>
      <c r="AR253" s="82">
        <v>2016</v>
      </c>
      <c r="AS253" s="83">
        <v>2250239000</v>
      </c>
      <c r="AT253" s="83">
        <v>0</v>
      </c>
      <c r="AU253" s="83">
        <v>0</v>
      </c>
      <c r="AV253" s="83">
        <v>0</v>
      </c>
      <c r="AW253" s="83">
        <v>2176682000</v>
      </c>
      <c r="AX253" s="83">
        <v>0</v>
      </c>
      <c r="AY253" s="83">
        <v>0</v>
      </c>
      <c r="AZ253" s="83">
        <v>0</v>
      </c>
      <c r="BA253" s="83">
        <v>73557000</v>
      </c>
      <c r="BB253" s="84" t="s">
        <v>780</v>
      </c>
    </row>
    <row r="254" spans="1:54" x14ac:dyDescent="0.25">
      <c r="A254" s="62" t="str">
        <f t="shared" si="3"/>
        <v>1105280</v>
      </c>
      <c r="B254" s="68">
        <f>INDEX('Bilag 3'!$B$10:$B$637,MATCH('Data - enkelt'!A254,'Bilag 3'!$G$10:$G$637,0))</f>
        <v>11052</v>
      </c>
      <c r="C254" s="68">
        <f>INDEX('Bilag 3'!$D$10:$D$637,MATCH('Data - enkelt'!A254,'Bilag 3'!$G$10:$G$637,0))</f>
        <v>80</v>
      </c>
      <c r="D254" s="63" t="str">
        <f t="array" ref="D254">INDEX('Bilag 3'!$E$10:$E$636,MATCH(F254&amp;"_"&amp;G254,'Bilag 3'!$A$10:$A$636&amp;"_"&amp;'Bilag 3'!$C$10:$C$636,0))&amp;" - "&amp;INDEX('Bilag 3'!$F$10:$F$636,MATCH(F254&amp;"_"&amp;G254,'Bilag 3'!$A$10:$A$636&amp;"_"&amp;'Bilag 3'!$C$10:$C$636,0))</f>
        <v>Danske Invest Select - AlmenBolig Korte Obligationer KL</v>
      </c>
      <c r="E254" s="82">
        <v>201612</v>
      </c>
      <c r="F254" s="82">
        <v>11052</v>
      </c>
      <c r="G254" s="82">
        <v>80</v>
      </c>
      <c r="H254" s="83">
        <v>4503000</v>
      </c>
      <c r="I254" s="83">
        <v>25000</v>
      </c>
      <c r="J254" s="83">
        <v>0</v>
      </c>
      <c r="K254" s="83">
        <v>-1796000</v>
      </c>
      <c r="L254" s="83">
        <v>0</v>
      </c>
      <c r="M254" s="83">
        <v>0</v>
      </c>
      <c r="N254" s="83">
        <v>0</v>
      </c>
      <c r="O254" s="83">
        <v>0</v>
      </c>
      <c r="P254" s="83">
        <v>0</v>
      </c>
      <c r="Q254" s="83">
        <v>0</v>
      </c>
      <c r="R254" s="83">
        <v>742000</v>
      </c>
      <c r="S254" s="83">
        <v>0</v>
      </c>
      <c r="T254" s="83">
        <v>0</v>
      </c>
      <c r="U254" s="84"/>
      <c r="V254" s="83">
        <v>1147034000</v>
      </c>
      <c r="W254" s="83">
        <v>1443000</v>
      </c>
      <c r="X254" s="83">
        <v>1443000</v>
      </c>
      <c r="Y254" s="83">
        <v>0</v>
      </c>
      <c r="Z254" s="83">
        <v>1097944000</v>
      </c>
      <c r="AA254" s="83">
        <v>1097944000</v>
      </c>
      <c r="AB254" s="83">
        <v>0</v>
      </c>
      <c r="AC254" s="83">
        <v>0</v>
      </c>
      <c r="AD254" s="83">
        <v>0</v>
      </c>
      <c r="AE254" s="83">
        <v>0</v>
      </c>
      <c r="AF254" s="83">
        <v>0</v>
      </c>
      <c r="AG254" s="83">
        <v>0</v>
      </c>
      <c r="AH254" s="83">
        <v>0</v>
      </c>
      <c r="AI254" s="83">
        <v>0</v>
      </c>
      <c r="AJ254" s="83">
        <v>0</v>
      </c>
      <c r="AK254" s="83">
        <v>0</v>
      </c>
      <c r="AL254" s="83">
        <v>0</v>
      </c>
      <c r="AM254" s="83">
        <v>0</v>
      </c>
      <c r="AN254" s="83">
        <v>0</v>
      </c>
      <c r="AO254" s="83">
        <v>0</v>
      </c>
      <c r="AP254" s="83">
        <v>0</v>
      </c>
      <c r="AQ254" s="83">
        <v>47647000</v>
      </c>
      <c r="AR254" s="82">
        <v>2016</v>
      </c>
      <c r="AS254" s="83">
        <v>1147034000</v>
      </c>
      <c r="AT254" s="83">
        <v>0</v>
      </c>
      <c r="AU254" s="83">
        <v>0</v>
      </c>
      <c r="AV254" s="83">
        <v>0</v>
      </c>
      <c r="AW254" s="83">
        <v>1115492000</v>
      </c>
      <c r="AX254" s="83">
        <v>0</v>
      </c>
      <c r="AY254" s="83">
        <v>0</v>
      </c>
      <c r="AZ254" s="83">
        <v>0</v>
      </c>
      <c r="BA254" s="83">
        <v>31542000</v>
      </c>
      <c r="BB254" s="84" t="s">
        <v>780</v>
      </c>
    </row>
    <row r="255" spans="1:54" x14ac:dyDescent="0.25">
      <c r="A255" s="62" t="str">
        <f t="shared" si="3"/>
        <v>1105281</v>
      </c>
      <c r="B255" s="68">
        <f>INDEX('Bilag 3'!$B$10:$B$637,MATCH('Data - enkelt'!A255,'Bilag 3'!$G$10:$G$637,0))</f>
        <v>11052</v>
      </c>
      <c r="C255" s="68">
        <f>INDEX('Bilag 3'!$D$10:$D$637,MATCH('Data - enkelt'!A255,'Bilag 3'!$G$10:$G$637,0))</f>
        <v>81</v>
      </c>
      <c r="D255" s="63" t="str">
        <f t="array" ref="D255">INDEX('Bilag 3'!$E$10:$E$636,MATCH(F255&amp;"_"&amp;G255,'Bilag 3'!$A$10:$A$636&amp;"_"&amp;'Bilag 3'!$C$10:$C$636,0))&amp;" - "&amp;INDEX('Bilag 3'!$F$10:$F$636,MATCH(F255&amp;"_"&amp;G255,'Bilag 3'!$A$10:$A$636&amp;"_"&amp;'Bilag 3'!$C$10:$C$636,0))</f>
        <v>Danske Invest Select - AlmenBolig Obligationer Varighed 2 KL</v>
      </c>
      <c r="E255" s="82">
        <v>201612</v>
      </c>
      <c r="F255" s="82">
        <v>11052</v>
      </c>
      <c r="G255" s="82">
        <v>81</v>
      </c>
      <c r="H255" s="83">
        <v>2685000</v>
      </c>
      <c r="I255" s="83">
        <v>2000</v>
      </c>
      <c r="J255" s="83">
        <v>0</v>
      </c>
      <c r="K255" s="83">
        <v>720000</v>
      </c>
      <c r="L255" s="83">
        <v>0</v>
      </c>
      <c r="M255" s="83">
        <v>0</v>
      </c>
      <c r="N255" s="83">
        <v>0</v>
      </c>
      <c r="O255" s="83">
        <v>0</v>
      </c>
      <c r="P255" s="83">
        <v>0</v>
      </c>
      <c r="Q255" s="83">
        <v>0</v>
      </c>
      <c r="R255" s="83">
        <v>347000</v>
      </c>
      <c r="S255" s="83">
        <v>0</v>
      </c>
      <c r="T255" s="83">
        <v>0</v>
      </c>
      <c r="U255" s="84"/>
      <c r="V255" s="83">
        <v>316624000</v>
      </c>
      <c r="W255" s="83">
        <v>586000</v>
      </c>
      <c r="X255" s="83">
        <v>586000</v>
      </c>
      <c r="Y255" s="83">
        <v>0</v>
      </c>
      <c r="Z255" s="83">
        <v>303131000</v>
      </c>
      <c r="AA255" s="83">
        <v>303131000</v>
      </c>
      <c r="AB255" s="83">
        <v>0</v>
      </c>
      <c r="AC255" s="83">
        <v>0</v>
      </c>
      <c r="AD255" s="83">
        <v>0</v>
      </c>
      <c r="AE255" s="83">
        <v>0</v>
      </c>
      <c r="AF255" s="83">
        <v>0</v>
      </c>
      <c r="AG255" s="83">
        <v>0</v>
      </c>
      <c r="AH255" s="83">
        <v>0</v>
      </c>
      <c r="AI255" s="83">
        <v>0</v>
      </c>
      <c r="AJ255" s="83">
        <v>0</v>
      </c>
      <c r="AK255" s="83">
        <v>0</v>
      </c>
      <c r="AL255" s="83">
        <v>0</v>
      </c>
      <c r="AM255" s="83">
        <v>0</v>
      </c>
      <c r="AN255" s="83">
        <v>0</v>
      </c>
      <c r="AO255" s="83">
        <v>0</v>
      </c>
      <c r="AP255" s="83">
        <v>0</v>
      </c>
      <c r="AQ255" s="83">
        <v>12907000</v>
      </c>
      <c r="AR255" s="82">
        <v>2016</v>
      </c>
      <c r="AS255" s="83">
        <v>316624000</v>
      </c>
      <c r="AT255" s="83">
        <v>0</v>
      </c>
      <c r="AU255" s="83">
        <v>0</v>
      </c>
      <c r="AV255" s="83">
        <v>0</v>
      </c>
      <c r="AW255" s="83">
        <v>308213000</v>
      </c>
      <c r="AX255" s="83">
        <v>0</v>
      </c>
      <c r="AY255" s="83">
        <v>0</v>
      </c>
      <c r="AZ255" s="83">
        <v>0</v>
      </c>
      <c r="BA255" s="83">
        <v>8410000</v>
      </c>
      <c r="BB255" s="84" t="s">
        <v>780</v>
      </c>
    </row>
    <row r="256" spans="1:54" x14ac:dyDescent="0.25">
      <c r="A256" s="62" t="str">
        <f t="shared" si="3"/>
        <v>1105429</v>
      </c>
      <c r="B256" s="68">
        <f>INDEX('Bilag 3'!$B$10:$B$637,MATCH('Data - enkelt'!A256,'Bilag 3'!$G$10:$G$637,0))</f>
        <v>11054</v>
      </c>
      <c r="C256" s="68">
        <f>INDEX('Bilag 3'!$D$10:$D$637,MATCH('Data - enkelt'!A256,'Bilag 3'!$G$10:$G$637,0))</f>
        <v>29</v>
      </c>
      <c r="D256" s="63" t="str">
        <f t="array" ref="D256">INDEX('Bilag 3'!$E$10:$E$636,MATCH(F256&amp;"_"&amp;G256,'Bilag 3'!$A$10:$A$636&amp;"_"&amp;'Bilag 3'!$C$10:$C$636,0))&amp;" - "&amp;INDEX('Bilag 3'!$F$10:$F$636,MATCH(F256&amp;"_"&amp;G256,'Bilag 3'!$A$10:$A$636&amp;"_"&amp;'Bilag 3'!$C$10:$C$636,0))</f>
        <v>Nordea Invest Engros - Obligationer</v>
      </c>
      <c r="E256" s="82">
        <v>201612</v>
      </c>
      <c r="F256" s="82">
        <v>11054</v>
      </c>
      <c r="G256" s="82">
        <v>29</v>
      </c>
      <c r="H256" s="83">
        <v>4079000</v>
      </c>
      <c r="I256" s="83">
        <v>24000</v>
      </c>
      <c r="J256" s="83">
        <v>0</v>
      </c>
      <c r="K256" s="83">
        <v>5441000</v>
      </c>
      <c r="L256" s="83">
        <v>0</v>
      </c>
      <c r="M256" s="83">
        <v>0</v>
      </c>
      <c r="N256" s="83">
        <v>0</v>
      </c>
      <c r="O256" s="83">
        <v>0</v>
      </c>
      <c r="P256" s="83">
        <v>0</v>
      </c>
      <c r="Q256" s="83">
        <v>0</v>
      </c>
      <c r="R256" s="83">
        <v>248000</v>
      </c>
      <c r="S256" s="83">
        <v>0</v>
      </c>
      <c r="T256" s="83">
        <v>0</v>
      </c>
      <c r="U256" s="84" t="s">
        <v>1002</v>
      </c>
      <c r="V256" s="83">
        <v>70343000</v>
      </c>
      <c r="W256" s="83">
        <v>717000</v>
      </c>
      <c r="X256" s="83">
        <v>717000</v>
      </c>
      <c r="Y256" s="83">
        <v>0</v>
      </c>
      <c r="Z256" s="83">
        <v>66708000</v>
      </c>
      <c r="AA256" s="83">
        <v>66708000</v>
      </c>
      <c r="AB256" s="83">
        <v>0</v>
      </c>
      <c r="AC256" s="83">
        <v>0</v>
      </c>
      <c r="AD256" s="83">
        <v>0</v>
      </c>
      <c r="AE256" s="83">
        <v>0</v>
      </c>
      <c r="AF256" s="83">
        <v>0</v>
      </c>
      <c r="AG256" s="83">
        <v>0</v>
      </c>
      <c r="AH256" s="83">
        <v>0</v>
      </c>
      <c r="AI256" s="83">
        <v>0</v>
      </c>
      <c r="AJ256" s="83">
        <v>0</v>
      </c>
      <c r="AK256" s="83">
        <v>0</v>
      </c>
      <c r="AL256" s="83">
        <v>0</v>
      </c>
      <c r="AM256" s="83">
        <v>0</v>
      </c>
      <c r="AN256" s="83">
        <v>0</v>
      </c>
      <c r="AO256" s="83">
        <v>0</v>
      </c>
      <c r="AP256" s="83">
        <v>0</v>
      </c>
      <c r="AQ256" s="83">
        <v>2918000</v>
      </c>
      <c r="AR256" s="82">
        <v>2016</v>
      </c>
      <c r="AS256" s="83">
        <v>70343000</v>
      </c>
      <c r="AT256" s="83">
        <v>0</v>
      </c>
      <c r="AU256" s="83">
        <v>0</v>
      </c>
      <c r="AV256" s="83">
        <v>0</v>
      </c>
      <c r="AW256" s="83">
        <v>70333000</v>
      </c>
      <c r="AX256" s="83">
        <v>0</v>
      </c>
      <c r="AY256" s="83">
        <v>0</v>
      </c>
      <c r="AZ256" s="83">
        <v>0</v>
      </c>
      <c r="BA256" s="83">
        <v>10000</v>
      </c>
      <c r="BB256" s="84" t="s">
        <v>780</v>
      </c>
    </row>
    <row r="257" spans="1:54" x14ac:dyDescent="0.25">
      <c r="A257" s="62" t="str">
        <f t="shared" si="3"/>
        <v>1105430</v>
      </c>
      <c r="B257" s="68">
        <f>INDEX('Bilag 3'!$B$10:$B$637,MATCH('Data - enkelt'!A257,'Bilag 3'!$G$10:$G$637,0))</f>
        <v>11054</v>
      </c>
      <c r="C257" s="68">
        <f>INDEX('Bilag 3'!$D$10:$D$637,MATCH('Data - enkelt'!A257,'Bilag 3'!$G$10:$G$637,0))</f>
        <v>30</v>
      </c>
      <c r="D257" s="63" t="str">
        <f t="array" ref="D257">INDEX('Bilag 3'!$E$10:$E$636,MATCH(F257&amp;"_"&amp;G257,'Bilag 3'!$A$10:$A$636&amp;"_"&amp;'Bilag 3'!$C$10:$C$636,0))&amp;" - "&amp;INDEX('Bilag 3'!$F$10:$F$636,MATCH(F257&amp;"_"&amp;G257,'Bilag 3'!$A$10:$A$636&amp;"_"&amp;'Bilag 3'!$C$10:$C$636,0))</f>
        <v>Nordea Invest Engros - Global High Yield</v>
      </c>
      <c r="E257" s="82">
        <v>201612</v>
      </c>
      <c r="F257" s="82">
        <v>11054</v>
      </c>
      <c r="G257" s="82">
        <v>30</v>
      </c>
      <c r="H257" s="83">
        <v>184433000</v>
      </c>
      <c r="I257" s="83">
        <v>325000</v>
      </c>
      <c r="J257" s="83">
        <v>0</v>
      </c>
      <c r="K257" s="83">
        <v>220760000</v>
      </c>
      <c r="L257" s="83">
        <v>0</v>
      </c>
      <c r="M257" s="83">
        <v>0</v>
      </c>
      <c r="N257" s="83">
        <v>-25867000</v>
      </c>
      <c r="O257" s="83">
        <v>-8416000</v>
      </c>
      <c r="P257" s="83">
        <v>0</v>
      </c>
      <c r="Q257" s="83">
        <v>1000</v>
      </c>
      <c r="R257" s="83">
        <v>18909000</v>
      </c>
      <c r="S257" s="83">
        <v>0</v>
      </c>
      <c r="T257" s="83">
        <v>0</v>
      </c>
      <c r="U257" s="84" t="s">
        <v>1003</v>
      </c>
      <c r="V257" s="83">
        <v>2402902000</v>
      </c>
      <c r="W257" s="83">
        <v>24890000</v>
      </c>
      <c r="X257" s="83">
        <v>24890000</v>
      </c>
      <c r="Y257" s="83">
        <v>0</v>
      </c>
      <c r="Z257" s="83">
        <v>2375735000</v>
      </c>
      <c r="AA257" s="83">
        <v>0</v>
      </c>
      <c r="AB257" s="83">
        <v>2375735000</v>
      </c>
      <c r="AC257" s="83">
        <v>0</v>
      </c>
      <c r="AD257" s="83">
        <v>0</v>
      </c>
      <c r="AE257" s="83">
        <v>0</v>
      </c>
      <c r="AF257" s="83">
        <v>0</v>
      </c>
      <c r="AG257" s="83">
        <v>0</v>
      </c>
      <c r="AH257" s="83">
        <v>0</v>
      </c>
      <c r="AI257" s="83">
        <v>0</v>
      </c>
      <c r="AJ257" s="83">
        <v>0</v>
      </c>
      <c r="AK257" s="83">
        <v>0</v>
      </c>
      <c r="AL257" s="83">
        <v>0</v>
      </c>
      <c r="AM257" s="83">
        <v>2277000</v>
      </c>
      <c r="AN257" s="83">
        <v>0</v>
      </c>
      <c r="AO257" s="83">
        <v>2277000</v>
      </c>
      <c r="AP257" s="83">
        <v>0</v>
      </c>
      <c r="AQ257" s="83">
        <v>0</v>
      </c>
      <c r="AR257" s="82">
        <v>2016</v>
      </c>
      <c r="AS257" s="83">
        <v>2402902000</v>
      </c>
      <c r="AT257" s="83">
        <v>0</v>
      </c>
      <c r="AU257" s="83">
        <v>0</v>
      </c>
      <c r="AV257" s="83">
        <v>0</v>
      </c>
      <c r="AW257" s="83">
        <v>2279011000</v>
      </c>
      <c r="AX257" s="83">
        <v>122584000</v>
      </c>
      <c r="AY257" s="83">
        <v>0</v>
      </c>
      <c r="AZ257" s="83">
        <v>122584000</v>
      </c>
      <c r="BA257" s="83">
        <v>1307000</v>
      </c>
      <c r="BB257" s="84" t="s">
        <v>780</v>
      </c>
    </row>
    <row r="258" spans="1:54" x14ac:dyDescent="0.25">
      <c r="A258" s="62" t="str">
        <f t="shared" si="3"/>
        <v>1105431</v>
      </c>
      <c r="B258" s="68">
        <f>INDEX('Bilag 3'!$B$10:$B$637,MATCH('Data - enkelt'!A258,'Bilag 3'!$G$10:$G$637,0))</f>
        <v>11054</v>
      </c>
      <c r="C258" s="68">
        <f>INDEX('Bilag 3'!$D$10:$D$637,MATCH('Data - enkelt'!A258,'Bilag 3'!$G$10:$G$637,0))</f>
        <v>31</v>
      </c>
      <c r="D258" s="63" t="str">
        <f t="array" ref="D258">INDEX('Bilag 3'!$E$10:$E$636,MATCH(F258&amp;"_"&amp;G258,'Bilag 3'!$A$10:$A$636&amp;"_"&amp;'Bilag 3'!$C$10:$C$636,0))&amp;" - "&amp;INDEX('Bilag 3'!$F$10:$F$636,MATCH(F258&amp;"_"&amp;G258,'Bilag 3'!$A$10:$A$636&amp;"_"&amp;'Bilag 3'!$C$10:$C$636,0))</f>
        <v>Nordea Invest Engros - Emerging Market Bonds</v>
      </c>
      <c r="E258" s="82">
        <v>201612</v>
      </c>
      <c r="F258" s="82">
        <v>11054</v>
      </c>
      <c r="G258" s="82">
        <v>31</v>
      </c>
      <c r="H258" s="83">
        <v>103843000</v>
      </c>
      <c r="I258" s="83">
        <v>96000</v>
      </c>
      <c r="J258" s="83">
        <v>0</v>
      </c>
      <c r="K258" s="83">
        <v>128776000</v>
      </c>
      <c r="L258" s="83">
        <v>-197000</v>
      </c>
      <c r="M258" s="83">
        <v>0</v>
      </c>
      <c r="N258" s="83">
        <v>-66594000</v>
      </c>
      <c r="O258" s="83">
        <v>11386000</v>
      </c>
      <c r="P258" s="83">
        <v>7000</v>
      </c>
      <c r="Q258" s="83">
        <v>1000</v>
      </c>
      <c r="R258" s="83">
        <v>8457000</v>
      </c>
      <c r="S258" s="83">
        <v>0</v>
      </c>
      <c r="T258" s="83">
        <v>0</v>
      </c>
      <c r="U258" s="84" t="s">
        <v>1004</v>
      </c>
      <c r="V258" s="83">
        <v>1421655000</v>
      </c>
      <c r="W258" s="83">
        <v>15018000</v>
      </c>
      <c r="X258" s="83">
        <v>15018000</v>
      </c>
      <c r="Y258" s="83">
        <v>0</v>
      </c>
      <c r="Z258" s="83">
        <v>1402868000</v>
      </c>
      <c r="AA258" s="83">
        <v>0</v>
      </c>
      <c r="AB258" s="83">
        <v>1397364000</v>
      </c>
      <c r="AC258" s="83">
        <v>5504000</v>
      </c>
      <c r="AD258" s="83">
        <v>148000</v>
      </c>
      <c r="AE258" s="83">
        <v>0</v>
      </c>
      <c r="AF258" s="83">
        <v>148000</v>
      </c>
      <c r="AG258" s="83">
        <v>0</v>
      </c>
      <c r="AH258" s="83">
        <v>0</v>
      </c>
      <c r="AI258" s="83">
        <v>0</v>
      </c>
      <c r="AJ258" s="83">
        <v>0</v>
      </c>
      <c r="AK258" s="83">
        <v>0</v>
      </c>
      <c r="AL258" s="83">
        <v>0</v>
      </c>
      <c r="AM258" s="83">
        <v>3621000</v>
      </c>
      <c r="AN258" s="83">
        <v>0</v>
      </c>
      <c r="AO258" s="83">
        <v>3621000</v>
      </c>
      <c r="AP258" s="83">
        <v>0</v>
      </c>
      <c r="AQ258" s="83">
        <v>0</v>
      </c>
      <c r="AR258" s="82">
        <v>2016</v>
      </c>
      <c r="AS258" s="83">
        <v>1421655000</v>
      </c>
      <c r="AT258" s="83">
        <v>0</v>
      </c>
      <c r="AU258" s="83">
        <v>0</v>
      </c>
      <c r="AV258" s="83">
        <v>0</v>
      </c>
      <c r="AW258" s="83">
        <v>1345124000</v>
      </c>
      <c r="AX258" s="83">
        <v>75921000</v>
      </c>
      <c r="AY258" s="83">
        <v>0</v>
      </c>
      <c r="AZ258" s="83">
        <v>75921000</v>
      </c>
      <c r="BA258" s="83">
        <v>610000</v>
      </c>
      <c r="BB258" s="84" t="s">
        <v>780</v>
      </c>
    </row>
    <row r="259" spans="1:54" x14ac:dyDescent="0.25">
      <c r="A259" s="62" t="str">
        <f t="shared" ref="A259:A322" si="4">F259&amp;""&amp;G259</f>
        <v>1105440</v>
      </c>
      <c r="B259" s="68">
        <f>INDEX('Bilag 3'!$B$10:$B$637,MATCH('Data - enkelt'!A259,'Bilag 3'!$G$10:$G$637,0))</f>
        <v>11054</v>
      </c>
      <c r="C259" s="68">
        <f>INDEX('Bilag 3'!$D$10:$D$637,MATCH('Data - enkelt'!A259,'Bilag 3'!$G$10:$G$637,0))</f>
        <v>40</v>
      </c>
      <c r="D259" s="63" t="str">
        <f t="array" ref="D259">INDEX('Bilag 3'!$E$10:$E$636,MATCH(F259&amp;"_"&amp;G259,'Bilag 3'!$A$10:$A$636&amp;"_"&amp;'Bilag 3'!$C$10:$C$636,0))&amp;" - "&amp;INDEX('Bilag 3'!$F$10:$F$636,MATCH(F259&amp;"_"&amp;G259,'Bilag 3'!$A$10:$A$636&amp;"_"&amp;'Bilag 3'!$C$10:$C$636,0))</f>
        <v>Nordea Invest Engros - Absolute Return Equities II - Etisk tilvalg</v>
      </c>
      <c r="E259" s="82">
        <v>201612</v>
      </c>
      <c r="F259" s="82">
        <v>11054</v>
      </c>
      <c r="G259" s="82">
        <v>40</v>
      </c>
      <c r="H259" s="83">
        <v>97000</v>
      </c>
      <c r="I259" s="83">
        <v>25000</v>
      </c>
      <c r="J259" s="83">
        <v>9835000</v>
      </c>
      <c r="K259" s="83">
        <v>0</v>
      </c>
      <c r="L259" s="83">
        <v>31459000</v>
      </c>
      <c r="M259" s="83">
        <v>0</v>
      </c>
      <c r="N259" s="83">
        <v>-1000</v>
      </c>
      <c r="O259" s="83">
        <v>252000</v>
      </c>
      <c r="P259" s="83">
        <v>1000</v>
      </c>
      <c r="Q259" s="83">
        <v>104000</v>
      </c>
      <c r="R259" s="83">
        <v>2668000</v>
      </c>
      <c r="S259" s="83">
        <v>0</v>
      </c>
      <c r="T259" s="83">
        <v>1169000</v>
      </c>
      <c r="U259" s="84" t="s">
        <v>1005</v>
      </c>
      <c r="V259" s="83">
        <v>326651000</v>
      </c>
      <c r="W259" s="83">
        <v>3894000</v>
      </c>
      <c r="X259" s="83">
        <v>3894000</v>
      </c>
      <c r="Y259" s="83">
        <v>0</v>
      </c>
      <c r="Z259" s="83">
        <v>0</v>
      </c>
      <c r="AA259" s="83">
        <v>0</v>
      </c>
      <c r="AB259" s="83">
        <v>0</v>
      </c>
      <c r="AC259" s="83">
        <v>0</v>
      </c>
      <c r="AD259" s="83">
        <v>322080000</v>
      </c>
      <c r="AE259" s="83">
        <v>2095000</v>
      </c>
      <c r="AF259" s="83">
        <v>319984000</v>
      </c>
      <c r="AG259" s="83">
        <v>0</v>
      </c>
      <c r="AH259" s="83">
        <v>0</v>
      </c>
      <c r="AI259" s="83">
        <v>0</v>
      </c>
      <c r="AJ259" s="83">
        <v>0</v>
      </c>
      <c r="AK259" s="83">
        <v>0</v>
      </c>
      <c r="AL259" s="83">
        <v>0</v>
      </c>
      <c r="AM259" s="83">
        <v>0</v>
      </c>
      <c r="AN259" s="83">
        <v>0</v>
      </c>
      <c r="AO259" s="83">
        <v>0</v>
      </c>
      <c r="AP259" s="83">
        <v>0</v>
      </c>
      <c r="AQ259" s="83">
        <v>677000</v>
      </c>
      <c r="AR259" s="82">
        <v>2016</v>
      </c>
      <c r="AS259" s="83">
        <v>326651000</v>
      </c>
      <c r="AT259" s="83">
        <v>0</v>
      </c>
      <c r="AU259" s="83">
        <v>0</v>
      </c>
      <c r="AV259" s="83">
        <v>0</v>
      </c>
      <c r="AW259" s="83">
        <v>326367000</v>
      </c>
      <c r="AX259" s="83">
        <v>0</v>
      </c>
      <c r="AY259" s="83">
        <v>0</v>
      </c>
      <c r="AZ259" s="83">
        <v>0</v>
      </c>
      <c r="BA259" s="83">
        <v>285000</v>
      </c>
      <c r="BB259" s="84" t="s">
        <v>780</v>
      </c>
    </row>
    <row r="260" spans="1:54" x14ac:dyDescent="0.25">
      <c r="A260" s="62" t="str">
        <f t="shared" si="4"/>
        <v>1105442</v>
      </c>
      <c r="B260" s="68">
        <f>INDEX('Bilag 3'!$B$10:$B$637,MATCH('Data - enkelt'!A260,'Bilag 3'!$G$10:$G$637,0))</f>
        <v>11054</v>
      </c>
      <c r="C260" s="68">
        <f>INDEX('Bilag 3'!$D$10:$D$637,MATCH('Data - enkelt'!A260,'Bilag 3'!$G$10:$G$637,0))</f>
        <v>42</v>
      </c>
      <c r="D260" s="63" t="str">
        <f t="array" ref="D260">INDEX('Bilag 3'!$E$10:$E$636,MATCH(F260&amp;"_"&amp;G260,'Bilag 3'!$A$10:$A$636&amp;"_"&amp;'Bilag 3'!$C$10:$C$636,0))&amp;" - "&amp;INDEX('Bilag 3'!$F$10:$F$636,MATCH(F260&amp;"_"&amp;G260,'Bilag 3'!$A$10:$A$636&amp;"_"&amp;'Bilag 3'!$C$10:$C$636,0))</f>
        <v>Nordea Invest Engros - Internationale aktier - Etisk tilvalg</v>
      </c>
      <c r="E260" s="82">
        <v>201612</v>
      </c>
      <c r="F260" s="82">
        <v>11054</v>
      </c>
      <c r="G260" s="82">
        <v>42</v>
      </c>
      <c r="H260" s="83">
        <v>103000</v>
      </c>
      <c r="I260" s="83">
        <v>102000</v>
      </c>
      <c r="J260" s="83">
        <v>13349000</v>
      </c>
      <c r="K260" s="83">
        <v>0</v>
      </c>
      <c r="L260" s="83">
        <v>45416000</v>
      </c>
      <c r="M260" s="83">
        <v>0</v>
      </c>
      <c r="N260" s="83">
        <v>199000</v>
      </c>
      <c r="O260" s="83">
        <v>869000</v>
      </c>
      <c r="P260" s="83">
        <v>41000</v>
      </c>
      <c r="Q260" s="83">
        <v>355000</v>
      </c>
      <c r="R260" s="83">
        <v>2451000</v>
      </c>
      <c r="S260" s="83">
        <v>0</v>
      </c>
      <c r="T260" s="83">
        <v>1869000</v>
      </c>
      <c r="U260" s="84" t="s">
        <v>1006</v>
      </c>
      <c r="V260" s="83">
        <v>448776000</v>
      </c>
      <c r="W260" s="83">
        <v>5223000</v>
      </c>
      <c r="X260" s="83">
        <v>5223000</v>
      </c>
      <c r="Y260" s="83">
        <v>0</v>
      </c>
      <c r="Z260" s="83">
        <v>0</v>
      </c>
      <c r="AA260" s="83">
        <v>0</v>
      </c>
      <c r="AB260" s="83">
        <v>0</v>
      </c>
      <c r="AC260" s="83">
        <v>0</v>
      </c>
      <c r="AD260" s="83">
        <v>442639000</v>
      </c>
      <c r="AE260" s="83">
        <v>2438000</v>
      </c>
      <c r="AF260" s="83">
        <v>440201000</v>
      </c>
      <c r="AG260" s="83">
        <v>0</v>
      </c>
      <c r="AH260" s="83">
        <v>0</v>
      </c>
      <c r="AI260" s="83">
        <v>0</v>
      </c>
      <c r="AJ260" s="83">
        <v>0</v>
      </c>
      <c r="AK260" s="83">
        <v>0</v>
      </c>
      <c r="AL260" s="83">
        <v>0</v>
      </c>
      <c r="AM260" s="83">
        <v>0</v>
      </c>
      <c r="AN260" s="83">
        <v>0</v>
      </c>
      <c r="AO260" s="83">
        <v>0</v>
      </c>
      <c r="AP260" s="83">
        <v>0</v>
      </c>
      <c r="AQ260" s="83">
        <v>914000</v>
      </c>
      <c r="AR260" s="82">
        <v>2016</v>
      </c>
      <c r="AS260" s="83">
        <v>448776000</v>
      </c>
      <c r="AT260" s="83">
        <v>0</v>
      </c>
      <c r="AU260" s="83">
        <v>0</v>
      </c>
      <c r="AV260" s="83">
        <v>0</v>
      </c>
      <c r="AW260" s="83">
        <v>448537000</v>
      </c>
      <c r="AX260" s="83">
        <v>0</v>
      </c>
      <c r="AY260" s="83">
        <v>0</v>
      </c>
      <c r="AZ260" s="83">
        <v>0</v>
      </c>
      <c r="BA260" s="83">
        <v>239000</v>
      </c>
      <c r="BB260" s="84" t="s">
        <v>780</v>
      </c>
    </row>
    <row r="261" spans="1:54" x14ac:dyDescent="0.25">
      <c r="A261" s="62" t="str">
        <f t="shared" si="4"/>
        <v>1105443</v>
      </c>
      <c r="B261" s="68">
        <f>INDEX('Bilag 3'!$B$10:$B$637,MATCH('Data - enkelt'!A261,'Bilag 3'!$G$10:$G$637,0))</f>
        <v>11054</v>
      </c>
      <c r="C261" s="68">
        <f>INDEX('Bilag 3'!$D$10:$D$637,MATCH('Data - enkelt'!A261,'Bilag 3'!$G$10:$G$637,0))</f>
        <v>43</v>
      </c>
      <c r="D261" s="63" t="str">
        <f t="array" ref="D261">INDEX('Bilag 3'!$E$10:$E$636,MATCH(F261&amp;"_"&amp;G261,'Bilag 3'!$A$10:$A$636&amp;"_"&amp;'Bilag 3'!$C$10:$C$636,0))&amp;" - "&amp;INDEX('Bilag 3'!$F$10:$F$636,MATCH(F261&amp;"_"&amp;G261,'Bilag 3'!$A$10:$A$636&amp;"_"&amp;'Bilag 3'!$C$10:$C$636,0))</f>
        <v>Nordea Invest Engros - Absolute Return Equities</v>
      </c>
      <c r="E261" s="82">
        <v>201612</v>
      </c>
      <c r="F261" s="82">
        <v>11054</v>
      </c>
      <c r="G261" s="82">
        <v>43</v>
      </c>
      <c r="H261" s="83">
        <v>7000</v>
      </c>
      <c r="I261" s="83">
        <v>18000</v>
      </c>
      <c r="J261" s="83">
        <v>5438000</v>
      </c>
      <c r="K261" s="83">
        <v>0</v>
      </c>
      <c r="L261" s="83">
        <v>15128000</v>
      </c>
      <c r="M261" s="83">
        <v>0</v>
      </c>
      <c r="N261" s="83">
        <v>2320000</v>
      </c>
      <c r="O261" s="83">
        <v>-1735000</v>
      </c>
      <c r="P261" s="83">
        <v>128000</v>
      </c>
      <c r="Q261" s="83">
        <v>72000</v>
      </c>
      <c r="R261" s="83">
        <v>1433000</v>
      </c>
      <c r="S261" s="83">
        <v>0</v>
      </c>
      <c r="T261" s="83">
        <v>1658000</v>
      </c>
      <c r="U261" s="84" t="s">
        <v>1007</v>
      </c>
      <c r="V261" s="83">
        <v>155924000</v>
      </c>
      <c r="W261" s="83">
        <v>1634000</v>
      </c>
      <c r="X261" s="83">
        <v>1634000</v>
      </c>
      <c r="Y261" s="83">
        <v>0</v>
      </c>
      <c r="Z261" s="83">
        <v>0</v>
      </c>
      <c r="AA261" s="83">
        <v>0</v>
      </c>
      <c r="AB261" s="83">
        <v>0</v>
      </c>
      <c r="AC261" s="83">
        <v>0</v>
      </c>
      <c r="AD261" s="83">
        <v>153353000</v>
      </c>
      <c r="AE261" s="83">
        <v>863000</v>
      </c>
      <c r="AF261" s="83">
        <v>152490000</v>
      </c>
      <c r="AG261" s="83">
        <v>0</v>
      </c>
      <c r="AH261" s="83">
        <v>0</v>
      </c>
      <c r="AI261" s="83">
        <v>0</v>
      </c>
      <c r="AJ261" s="83">
        <v>0</v>
      </c>
      <c r="AK261" s="83">
        <v>0</v>
      </c>
      <c r="AL261" s="83">
        <v>0</v>
      </c>
      <c r="AM261" s="83">
        <v>643000</v>
      </c>
      <c r="AN261" s="83">
        <v>0</v>
      </c>
      <c r="AO261" s="83">
        <v>643000</v>
      </c>
      <c r="AP261" s="83">
        <v>0</v>
      </c>
      <c r="AQ261" s="83">
        <v>295000</v>
      </c>
      <c r="AR261" s="82">
        <v>2016</v>
      </c>
      <c r="AS261" s="83">
        <v>155924000</v>
      </c>
      <c r="AT261" s="83">
        <v>0</v>
      </c>
      <c r="AU261" s="83">
        <v>0</v>
      </c>
      <c r="AV261" s="83">
        <v>0</v>
      </c>
      <c r="AW261" s="83">
        <v>154764000</v>
      </c>
      <c r="AX261" s="83">
        <v>1032000</v>
      </c>
      <c r="AY261" s="83">
        <v>0</v>
      </c>
      <c r="AZ261" s="83">
        <v>1032000</v>
      </c>
      <c r="BA261" s="83">
        <v>128000</v>
      </c>
      <c r="BB261" s="84" t="s">
        <v>780</v>
      </c>
    </row>
    <row r="262" spans="1:54" x14ac:dyDescent="0.25">
      <c r="A262" s="62" t="str">
        <f t="shared" si="4"/>
        <v>1105444</v>
      </c>
      <c r="B262" s="68">
        <f>INDEX('Bilag 3'!$B$10:$B$637,MATCH('Data - enkelt'!A262,'Bilag 3'!$G$10:$G$637,0))</f>
        <v>11054</v>
      </c>
      <c r="C262" s="68">
        <f>INDEX('Bilag 3'!$D$10:$D$637,MATCH('Data - enkelt'!A262,'Bilag 3'!$G$10:$G$637,0))</f>
        <v>44</v>
      </c>
      <c r="D262" s="63" t="str">
        <f t="array" ref="D262">INDEX('Bilag 3'!$E$10:$E$636,MATCH(F262&amp;"_"&amp;G262,'Bilag 3'!$A$10:$A$636&amp;"_"&amp;'Bilag 3'!$C$10:$C$636,0))&amp;" - "&amp;INDEX('Bilag 3'!$F$10:$F$636,MATCH(F262&amp;"_"&amp;G262,'Bilag 3'!$A$10:$A$636&amp;"_"&amp;'Bilag 3'!$C$10:$C$636,0))</f>
        <v>Nordea Invest Engros - Internationale aktier</v>
      </c>
      <c r="E262" s="82">
        <v>201612</v>
      </c>
      <c r="F262" s="82">
        <v>11054</v>
      </c>
      <c r="G262" s="82">
        <v>44</v>
      </c>
      <c r="H262" s="83">
        <v>1546000</v>
      </c>
      <c r="I262" s="83">
        <v>1049000</v>
      </c>
      <c r="J262" s="83">
        <v>204002000</v>
      </c>
      <c r="K262" s="83">
        <v>0</v>
      </c>
      <c r="L262" s="83">
        <v>571724000</v>
      </c>
      <c r="M262" s="83">
        <v>0</v>
      </c>
      <c r="N262" s="83">
        <v>278000</v>
      </c>
      <c r="O262" s="83">
        <v>290000</v>
      </c>
      <c r="P262" s="83">
        <v>87000</v>
      </c>
      <c r="Q262" s="83">
        <v>1429000</v>
      </c>
      <c r="R262" s="83">
        <v>37734000</v>
      </c>
      <c r="S262" s="83">
        <v>0</v>
      </c>
      <c r="T262" s="83">
        <v>28888000</v>
      </c>
      <c r="U262" s="84" t="s">
        <v>1008</v>
      </c>
      <c r="V262" s="83">
        <v>7682121000</v>
      </c>
      <c r="W262" s="83">
        <v>127468000</v>
      </c>
      <c r="X262" s="83">
        <v>127468000</v>
      </c>
      <c r="Y262" s="83">
        <v>0</v>
      </c>
      <c r="Z262" s="83">
        <v>0</v>
      </c>
      <c r="AA262" s="83">
        <v>0</v>
      </c>
      <c r="AB262" s="83">
        <v>0</v>
      </c>
      <c r="AC262" s="83">
        <v>0</v>
      </c>
      <c r="AD262" s="83">
        <v>7533478000</v>
      </c>
      <c r="AE262" s="83">
        <v>12348000</v>
      </c>
      <c r="AF262" s="83">
        <v>7521130000</v>
      </c>
      <c r="AG262" s="83">
        <v>0</v>
      </c>
      <c r="AH262" s="83">
        <v>0</v>
      </c>
      <c r="AI262" s="83">
        <v>0</v>
      </c>
      <c r="AJ262" s="83">
        <v>0</v>
      </c>
      <c r="AK262" s="83">
        <v>0</v>
      </c>
      <c r="AL262" s="83">
        <v>0</v>
      </c>
      <c r="AM262" s="83">
        <v>0</v>
      </c>
      <c r="AN262" s="83">
        <v>0</v>
      </c>
      <c r="AO262" s="83">
        <v>0</v>
      </c>
      <c r="AP262" s="83">
        <v>0</v>
      </c>
      <c r="AQ262" s="83">
        <v>21176000</v>
      </c>
      <c r="AR262" s="82">
        <v>2016</v>
      </c>
      <c r="AS262" s="83">
        <v>7682121000</v>
      </c>
      <c r="AT262" s="83">
        <v>8000</v>
      </c>
      <c r="AU262" s="83">
        <v>8000</v>
      </c>
      <c r="AV262" s="83">
        <v>0</v>
      </c>
      <c r="AW262" s="83">
        <v>7634081000</v>
      </c>
      <c r="AX262" s="83">
        <v>0</v>
      </c>
      <c r="AY262" s="83">
        <v>0</v>
      </c>
      <c r="AZ262" s="83">
        <v>0</v>
      </c>
      <c r="BA262" s="83">
        <v>48032000</v>
      </c>
      <c r="BB262" s="84" t="s">
        <v>780</v>
      </c>
    </row>
    <row r="263" spans="1:54" x14ac:dyDescent="0.25">
      <c r="A263" s="62" t="str">
        <f t="shared" si="4"/>
        <v>1105445</v>
      </c>
      <c r="B263" s="68">
        <f>INDEX('Bilag 3'!$B$10:$B$637,MATCH('Data - enkelt'!A263,'Bilag 3'!$G$10:$G$637,0))</f>
        <v>11054</v>
      </c>
      <c r="C263" s="68">
        <f>INDEX('Bilag 3'!$D$10:$D$637,MATCH('Data - enkelt'!A263,'Bilag 3'!$G$10:$G$637,0))</f>
        <v>45</v>
      </c>
      <c r="D263" s="63" t="str">
        <f t="array" ref="D263">INDEX('Bilag 3'!$E$10:$E$636,MATCH(F263&amp;"_"&amp;G263,'Bilag 3'!$A$10:$A$636&amp;"_"&amp;'Bilag 3'!$C$10:$C$636,0))&amp;" - "&amp;INDEX('Bilag 3'!$F$10:$F$636,MATCH(F263&amp;"_"&amp;G263,'Bilag 3'!$A$10:$A$636&amp;"_"&amp;'Bilag 3'!$C$10:$C$636,0))</f>
        <v>Nordea Invest Engros - Europæiske aktier</v>
      </c>
      <c r="E263" s="82">
        <v>201612</v>
      </c>
      <c r="F263" s="82">
        <v>11054</v>
      </c>
      <c r="G263" s="82">
        <v>45</v>
      </c>
      <c r="H263" s="83">
        <v>270000</v>
      </c>
      <c r="I263" s="83">
        <v>43000</v>
      </c>
      <c r="J263" s="83">
        <v>16050000</v>
      </c>
      <c r="K263" s="83">
        <v>0</v>
      </c>
      <c r="L263" s="83">
        <v>-19950000</v>
      </c>
      <c r="M263" s="83">
        <v>0</v>
      </c>
      <c r="N263" s="83">
        <v>-174000</v>
      </c>
      <c r="O263" s="83">
        <v>-49000</v>
      </c>
      <c r="P263" s="83">
        <v>10000</v>
      </c>
      <c r="Q263" s="83">
        <v>215000</v>
      </c>
      <c r="R263" s="83">
        <v>1881000</v>
      </c>
      <c r="S263" s="83">
        <v>0</v>
      </c>
      <c r="T263" s="83">
        <v>1717000</v>
      </c>
      <c r="U263" s="84" t="s">
        <v>1009</v>
      </c>
      <c r="V263" s="83">
        <v>190044000</v>
      </c>
      <c r="W263" s="83">
        <v>2920000</v>
      </c>
      <c r="X263" s="83">
        <v>2920000</v>
      </c>
      <c r="Y263" s="83">
        <v>0</v>
      </c>
      <c r="Z263" s="83">
        <v>0</v>
      </c>
      <c r="AA263" s="83">
        <v>0</v>
      </c>
      <c r="AB263" s="83">
        <v>0</v>
      </c>
      <c r="AC263" s="83">
        <v>0</v>
      </c>
      <c r="AD263" s="83">
        <v>186291000</v>
      </c>
      <c r="AE263" s="83">
        <v>10508000</v>
      </c>
      <c r="AF263" s="83">
        <v>175783000</v>
      </c>
      <c r="AG263" s="83">
        <v>0</v>
      </c>
      <c r="AH263" s="83">
        <v>0</v>
      </c>
      <c r="AI263" s="83">
        <v>0</v>
      </c>
      <c r="AJ263" s="83">
        <v>0</v>
      </c>
      <c r="AK263" s="83">
        <v>0</v>
      </c>
      <c r="AL263" s="83">
        <v>0</v>
      </c>
      <c r="AM263" s="83">
        <v>0</v>
      </c>
      <c r="AN263" s="83">
        <v>0</v>
      </c>
      <c r="AO263" s="83">
        <v>0</v>
      </c>
      <c r="AP263" s="83">
        <v>0</v>
      </c>
      <c r="AQ263" s="83">
        <v>833000</v>
      </c>
      <c r="AR263" s="82">
        <v>2016</v>
      </c>
      <c r="AS263" s="83">
        <v>190044000</v>
      </c>
      <c r="AT263" s="83">
        <v>0</v>
      </c>
      <c r="AU263" s="83">
        <v>0</v>
      </c>
      <c r="AV263" s="83">
        <v>0</v>
      </c>
      <c r="AW263" s="83">
        <v>189948000</v>
      </c>
      <c r="AX263" s="83">
        <v>0</v>
      </c>
      <c r="AY263" s="83">
        <v>0</v>
      </c>
      <c r="AZ263" s="83">
        <v>0</v>
      </c>
      <c r="BA263" s="83">
        <v>96000</v>
      </c>
      <c r="BB263" s="84" t="s">
        <v>780</v>
      </c>
    </row>
    <row r="264" spans="1:54" x14ac:dyDescent="0.25">
      <c r="A264" s="62" t="str">
        <f t="shared" si="4"/>
        <v>1105448</v>
      </c>
      <c r="B264" s="68">
        <f>INDEX('Bilag 3'!$B$10:$B$637,MATCH('Data - enkelt'!A264,'Bilag 3'!$G$10:$G$637,0))</f>
        <v>11054</v>
      </c>
      <c r="C264" s="68">
        <f>INDEX('Bilag 3'!$D$10:$D$637,MATCH('Data - enkelt'!A264,'Bilag 3'!$G$10:$G$637,0))</f>
        <v>48</v>
      </c>
      <c r="D264" s="63" t="str">
        <f t="array" ref="D264">INDEX('Bilag 3'!$E$10:$E$636,MATCH(F264&amp;"_"&amp;G264,'Bilag 3'!$A$10:$A$636&amp;"_"&amp;'Bilag 3'!$C$10:$C$636,0))&amp;" - "&amp;INDEX('Bilag 3'!$F$10:$F$636,MATCH(F264&amp;"_"&amp;G264,'Bilag 3'!$A$10:$A$636&amp;"_"&amp;'Bilag 3'!$C$10:$C$636,0))</f>
        <v>Nordea Invest Engros - Absolute Return Equities II</v>
      </c>
      <c r="E264" s="82">
        <v>201612</v>
      </c>
      <c r="F264" s="82">
        <v>11054</v>
      </c>
      <c r="G264" s="82">
        <v>48</v>
      </c>
      <c r="H264" s="83">
        <v>1167000</v>
      </c>
      <c r="I264" s="83">
        <v>286000</v>
      </c>
      <c r="J264" s="83">
        <v>111268000</v>
      </c>
      <c r="K264" s="83">
        <v>0</v>
      </c>
      <c r="L264" s="83">
        <v>374234000</v>
      </c>
      <c r="M264" s="83">
        <v>0</v>
      </c>
      <c r="N264" s="83">
        <v>93000</v>
      </c>
      <c r="O264" s="83">
        <v>-3426000</v>
      </c>
      <c r="P264" s="83">
        <v>144000</v>
      </c>
      <c r="Q264" s="83">
        <v>1784000</v>
      </c>
      <c r="R264" s="83">
        <v>29848000</v>
      </c>
      <c r="S264" s="83">
        <v>0</v>
      </c>
      <c r="T264" s="83">
        <v>12594000</v>
      </c>
      <c r="U264" s="84" t="s">
        <v>1010</v>
      </c>
      <c r="V264" s="83">
        <v>4612166000</v>
      </c>
      <c r="W264" s="83">
        <v>76559000</v>
      </c>
      <c r="X264" s="83">
        <v>76559000</v>
      </c>
      <c r="Y264" s="83">
        <v>0</v>
      </c>
      <c r="Z264" s="83">
        <v>0</v>
      </c>
      <c r="AA264" s="83">
        <v>0</v>
      </c>
      <c r="AB264" s="83">
        <v>0</v>
      </c>
      <c r="AC264" s="83">
        <v>0</v>
      </c>
      <c r="AD264" s="83">
        <v>4524942000</v>
      </c>
      <c r="AE264" s="83">
        <v>25927000</v>
      </c>
      <c r="AF264" s="83">
        <v>4499015000</v>
      </c>
      <c r="AG264" s="83">
        <v>0</v>
      </c>
      <c r="AH264" s="83">
        <v>0</v>
      </c>
      <c r="AI264" s="83">
        <v>0</v>
      </c>
      <c r="AJ264" s="83">
        <v>0</v>
      </c>
      <c r="AK264" s="83">
        <v>0</v>
      </c>
      <c r="AL264" s="83">
        <v>0</v>
      </c>
      <c r="AM264" s="83">
        <v>0</v>
      </c>
      <c r="AN264" s="83">
        <v>0</v>
      </c>
      <c r="AO264" s="83">
        <v>0</v>
      </c>
      <c r="AP264" s="83">
        <v>0</v>
      </c>
      <c r="AQ264" s="83">
        <v>10665000</v>
      </c>
      <c r="AR264" s="82">
        <v>2016</v>
      </c>
      <c r="AS264" s="83">
        <v>4612166000</v>
      </c>
      <c r="AT264" s="83">
        <v>0</v>
      </c>
      <c r="AU264" s="83">
        <v>0</v>
      </c>
      <c r="AV264" s="83">
        <v>0</v>
      </c>
      <c r="AW264" s="83">
        <v>4607084000</v>
      </c>
      <c r="AX264" s="83">
        <v>0</v>
      </c>
      <c r="AY264" s="83">
        <v>0</v>
      </c>
      <c r="AZ264" s="83">
        <v>0</v>
      </c>
      <c r="BA264" s="83">
        <v>5082000</v>
      </c>
      <c r="BB264" s="84" t="s">
        <v>780</v>
      </c>
    </row>
    <row r="265" spans="1:54" x14ac:dyDescent="0.25">
      <c r="A265" s="62" t="str">
        <f t="shared" si="4"/>
        <v>1105449</v>
      </c>
      <c r="B265" s="68">
        <f>INDEX('Bilag 3'!$B$10:$B$637,MATCH('Data - enkelt'!A265,'Bilag 3'!$G$10:$G$637,0))</f>
        <v>11054</v>
      </c>
      <c r="C265" s="68">
        <f>INDEX('Bilag 3'!$D$10:$D$637,MATCH('Data - enkelt'!A265,'Bilag 3'!$G$10:$G$637,0))</f>
        <v>49</v>
      </c>
      <c r="D265" s="63" t="str">
        <f t="array" ref="D265">INDEX('Bilag 3'!$E$10:$E$636,MATCH(F265&amp;"_"&amp;G265,'Bilag 3'!$A$10:$A$636&amp;"_"&amp;'Bilag 3'!$C$10:$C$636,0))&amp;" - "&amp;INDEX('Bilag 3'!$F$10:$F$636,MATCH(F265&amp;"_"&amp;G265,'Bilag 3'!$A$10:$A$636&amp;"_"&amp;'Bilag 3'!$C$10:$C$636,0))</f>
        <v>Nordea Invest Engros - Korte obligationer</v>
      </c>
      <c r="E265" s="82">
        <v>201612</v>
      </c>
      <c r="F265" s="82">
        <v>11054</v>
      </c>
      <c r="G265" s="82">
        <v>49</v>
      </c>
      <c r="H265" s="83">
        <v>5572000</v>
      </c>
      <c r="I265" s="83">
        <v>53000</v>
      </c>
      <c r="J265" s="83">
        <v>0</v>
      </c>
      <c r="K265" s="83">
        <v>1737000</v>
      </c>
      <c r="L265" s="83">
        <v>0</v>
      </c>
      <c r="M265" s="83">
        <v>0</v>
      </c>
      <c r="N265" s="83">
        <v>137000</v>
      </c>
      <c r="O265" s="83">
        <v>-60000</v>
      </c>
      <c r="P265" s="83">
        <v>0</v>
      </c>
      <c r="Q265" s="83">
        <v>0</v>
      </c>
      <c r="R265" s="83">
        <v>1074000</v>
      </c>
      <c r="S265" s="83">
        <v>0</v>
      </c>
      <c r="T265" s="83">
        <v>0</v>
      </c>
      <c r="U265" s="84" t="s">
        <v>1011</v>
      </c>
      <c r="V265" s="83">
        <v>230317000</v>
      </c>
      <c r="W265" s="83">
        <v>6647000</v>
      </c>
      <c r="X265" s="83">
        <v>6647000</v>
      </c>
      <c r="Y265" s="83">
        <v>0</v>
      </c>
      <c r="Z265" s="83">
        <v>218883000</v>
      </c>
      <c r="AA265" s="83">
        <v>199076000</v>
      </c>
      <c r="AB265" s="83">
        <v>19808000</v>
      </c>
      <c r="AC265" s="83">
        <v>0</v>
      </c>
      <c r="AD265" s="83">
        <v>0</v>
      </c>
      <c r="AE265" s="83">
        <v>0</v>
      </c>
      <c r="AF265" s="83">
        <v>0</v>
      </c>
      <c r="AG265" s="83">
        <v>0</v>
      </c>
      <c r="AH265" s="83">
        <v>0</v>
      </c>
      <c r="AI265" s="83">
        <v>0</v>
      </c>
      <c r="AJ265" s="83">
        <v>0</v>
      </c>
      <c r="AK265" s="83">
        <v>0</v>
      </c>
      <c r="AL265" s="83">
        <v>0</v>
      </c>
      <c r="AM265" s="83">
        <v>7000</v>
      </c>
      <c r="AN265" s="83">
        <v>0</v>
      </c>
      <c r="AO265" s="83">
        <v>7000</v>
      </c>
      <c r="AP265" s="83">
        <v>0</v>
      </c>
      <c r="AQ265" s="83">
        <v>4780000</v>
      </c>
      <c r="AR265" s="82">
        <v>2016</v>
      </c>
      <c r="AS265" s="83">
        <v>230317000</v>
      </c>
      <c r="AT265" s="83">
        <v>0</v>
      </c>
      <c r="AU265" s="83">
        <v>0</v>
      </c>
      <c r="AV265" s="83">
        <v>0</v>
      </c>
      <c r="AW265" s="83">
        <v>230257000</v>
      </c>
      <c r="AX265" s="83">
        <v>0</v>
      </c>
      <c r="AY265" s="83">
        <v>0</v>
      </c>
      <c r="AZ265" s="83">
        <v>0</v>
      </c>
      <c r="BA265" s="83">
        <v>60000</v>
      </c>
      <c r="BB265" s="84" t="s">
        <v>780</v>
      </c>
    </row>
    <row r="266" spans="1:54" x14ac:dyDescent="0.25">
      <c r="A266" s="62" t="str">
        <f t="shared" si="4"/>
        <v>1105450</v>
      </c>
      <c r="B266" s="68">
        <f>INDEX('Bilag 3'!$B$10:$B$637,MATCH('Data - enkelt'!A266,'Bilag 3'!$G$10:$G$637,0))</f>
        <v>11054</v>
      </c>
      <c r="C266" s="68">
        <f>INDEX('Bilag 3'!$D$10:$D$637,MATCH('Data - enkelt'!A266,'Bilag 3'!$G$10:$G$637,0))</f>
        <v>50</v>
      </c>
      <c r="D266" s="63" t="str">
        <f t="array" ref="D266">INDEX('Bilag 3'!$E$10:$E$636,MATCH(F266&amp;"_"&amp;G266,'Bilag 3'!$A$10:$A$636&amp;"_"&amp;'Bilag 3'!$C$10:$C$636,0))&amp;" - "&amp;INDEX('Bilag 3'!$F$10:$F$636,MATCH(F266&amp;"_"&amp;G266,'Bilag 3'!$A$10:$A$636&amp;"_"&amp;'Bilag 3'!$C$10:$C$636,0))</f>
        <v>Nordea Invest Engros - Mellemlange obligationer</v>
      </c>
      <c r="E266" s="82">
        <v>201612</v>
      </c>
      <c r="F266" s="82">
        <v>11054</v>
      </c>
      <c r="G266" s="82">
        <v>50</v>
      </c>
      <c r="H266" s="83">
        <v>27521000</v>
      </c>
      <c r="I266" s="83">
        <v>211000</v>
      </c>
      <c r="J266" s="83">
        <v>0</v>
      </c>
      <c r="K266" s="83">
        <v>33583000</v>
      </c>
      <c r="L266" s="83">
        <v>0</v>
      </c>
      <c r="M266" s="83">
        <v>0</v>
      </c>
      <c r="N266" s="83">
        <v>451000</v>
      </c>
      <c r="O266" s="83">
        <v>-110000</v>
      </c>
      <c r="P266" s="83">
        <v>0</v>
      </c>
      <c r="Q266" s="83">
        <v>0</v>
      </c>
      <c r="R266" s="83">
        <v>4287000</v>
      </c>
      <c r="S266" s="83">
        <v>0</v>
      </c>
      <c r="T266" s="83">
        <v>0</v>
      </c>
      <c r="U266" s="84" t="s">
        <v>1012</v>
      </c>
      <c r="V266" s="83">
        <v>1396726000</v>
      </c>
      <c r="W266" s="83">
        <v>10107000</v>
      </c>
      <c r="X266" s="83">
        <v>10107000</v>
      </c>
      <c r="Y266" s="83">
        <v>0</v>
      </c>
      <c r="Z266" s="83">
        <v>1344599000</v>
      </c>
      <c r="AA266" s="83">
        <v>1282080000</v>
      </c>
      <c r="AB266" s="83">
        <v>62519000</v>
      </c>
      <c r="AC266" s="83">
        <v>0</v>
      </c>
      <c r="AD266" s="83">
        <v>0</v>
      </c>
      <c r="AE266" s="83">
        <v>0</v>
      </c>
      <c r="AF266" s="83">
        <v>0</v>
      </c>
      <c r="AG266" s="83">
        <v>0</v>
      </c>
      <c r="AH266" s="83">
        <v>0</v>
      </c>
      <c r="AI266" s="83">
        <v>0</v>
      </c>
      <c r="AJ266" s="83">
        <v>0</v>
      </c>
      <c r="AK266" s="83">
        <v>0</v>
      </c>
      <c r="AL266" s="83">
        <v>0</v>
      </c>
      <c r="AM266" s="83">
        <v>19000</v>
      </c>
      <c r="AN266" s="83">
        <v>0</v>
      </c>
      <c r="AO266" s="83">
        <v>19000</v>
      </c>
      <c r="AP266" s="83">
        <v>0</v>
      </c>
      <c r="AQ266" s="83">
        <v>42000000</v>
      </c>
      <c r="AR266" s="82">
        <v>2016</v>
      </c>
      <c r="AS266" s="83">
        <v>1396726000</v>
      </c>
      <c r="AT266" s="83">
        <v>0</v>
      </c>
      <c r="AU266" s="83">
        <v>0</v>
      </c>
      <c r="AV266" s="83">
        <v>0</v>
      </c>
      <c r="AW266" s="83">
        <v>1396376000</v>
      </c>
      <c r="AX266" s="83">
        <v>0</v>
      </c>
      <c r="AY266" s="83">
        <v>0</v>
      </c>
      <c r="AZ266" s="83">
        <v>0</v>
      </c>
      <c r="BA266" s="83">
        <v>350000</v>
      </c>
      <c r="BB266" s="84" t="s">
        <v>780</v>
      </c>
    </row>
    <row r="267" spans="1:54" x14ac:dyDescent="0.25">
      <c r="A267" s="62" t="str">
        <f t="shared" si="4"/>
        <v>1105451</v>
      </c>
      <c r="B267" s="68">
        <f>INDEX('Bilag 3'!$B$10:$B$637,MATCH('Data - enkelt'!A267,'Bilag 3'!$G$10:$G$637,0))</f>
        <v>11054</v>
      </c>
      <c r="C267" s="68">
        <f>INDEX('Bilag 3'!$D$10:$D$637,MATCH('Data - enkelt'!A267,'Bilag 3'!$G$10:$G$637,0))</f>
        <v>51</v>
      </c>
      <c r="D267" s="63" t="str">
        <f t="array" ref="D267">INDEX('Bilag 3'!$E$10:$E$636,MATCH(F267&amp;"_"&amp;G267,'Bilag 3'!$A$10:$A$636&amp;"_"&amp;'Bilag 3'!$C$10:$C$636,0))&amp;" - "&amp;INDEX('Bilag 3'!$F$10:$F$636,MATCH(F267&amp;"_"&amp;G267,'Bilag 3'!$A$10:$A$636&amp;"_"&amp;'Bilag 3'!$C$10:$C$636,0))</f>
        <v>Nordea Invest Engros - Euro Investment Grade</v>
      </c>
      <c r="E267" s="82">
        <v>201612</v>
      </c>
      <c r="F267" s="82">
        <v>11054</v>
      </c>
      <c r="G267" s="82">
        <v>51</v>
      </c>
      <c r="H267" s="83">
        <v>5579000</v>
      </c>
      <c r="I267" s="83">
        <v>24000</v>
      </c>
      <c r="J267" s="83">
        <v>0</v>
      </c>
      <c r="K267" s="83">
        <v>7281000</v>
      </c>
      <c r="L267" s="83">
        <v>-102000</v>
      </c>
      <c r="M267" s="83">
        <v>0</v>
      </c>
      <c r="N267" s="83">
        <v>827000</v>
      </c>
      <c r="O267" s="83">
        <v>-269000</v>
      </c>
      <c r="P267" s="83">
        <v>0</v>
      </c>
      <c r="Q267" s="83">
        <v>0</v>
      </c>
      <c r="R267" s="83">
        <v>693000</v>
      </c>
      <c r="S267" s="83">
        <v>0</v>
      </c>
      <c r="T267" s="83">
        <v>0</v>
      </c>
      <c r="U267" s="84" t="s">
        <v>1013</v>
      </c>
      <c r="V267" s="83">
        <v>29256000</v>
      </c>
      <c r="W267" s="83">
        <v>29241000</v>
      </c>
      <c r="X267" s="83">
        <v>29241000</v>
      </c>
      <c r="Y267" s="83">
        <v>0</v>
      </c>
      <c r="Z267" s="83">
        <v>0</v>
      </c>
      <c r="AA267" s="83">
        <v>0</v>
      </c>
      <c r="AB267" s="83">
        <v>0</v>
      </c>
      <c r="AC267" s="83">
        <v>0</v>
      </c>
      <c r="AD267" s="83">
        <v>0</v>
      </c>
      <c r="AE267" s="83">
        <v>0</v>
      </c>
      <c r="AF267" s="83">
        <v>0</v>
      </c>
      <c r="AG267" s="83">
        <v>0</v>
      </c>
      <c r="AH267" s="83">
        <v>0</v>
      </c>
      <c r="AI267" s="83">
        <v>0</v>
      </c>
      <c r="AJ267" s="83">
        <v>0</v>
      </c>
      <c r="AK267" s="83">
        <v>0</v>
      </c>
      <c r="AL267" s="83">
        <v>0</v>
      </c>
      <c r="AM267" s="83">
        <v>15000</v>
      </c>
      <c r="AN267" s="83">
        <v>0</v>
      </c>
      <c r="AO267" s="83">
        <v>15000</v>
      </c>
      <c r="AP267" s="83">
        <v>0</v>
      </c>
      <c r="AQ267" s="83">
        <v>0</v>
      </c>
      <c r="AR267" s="82">
        <v>2016</v>
      </c>
      <c r="AS267" s="83">
        <v>29256000</v>
      </c>
      <c r="AT267" s="83">
        <v>0</v>
      </c>
      <c r="AU267" s="83">
        <v>0</v>
      </c>
      <c r="AV267" s="83">
        <v>0</v>
      </c>
      <c r="AW267" s="83">
        <v>29243000</v>
      </c>
      <c r="AX267" s="83">
        <v>5000</v>
      </c>
      <c r="AY267" s="83">
        <v>0</v>
      </c>
      <c r="AZ267" s="83">
        <v>5000</v>
      </c>
      <c r="BA267" s="83">
        <v>9000</v>
      </c>
      <c r="BB267" s="84" t="s">
        <v>780</v>
      </c>
    </row>
    <row r="268" spans="1:54" x14ac:dyDescent="0.25">
      <c r="A268" s="62" t="str">
        <f t="shared" si="4"/>
        <v>1105452</v>
      </c>
      <c r="B268" s="68">
        <f>INDEX('Bilag 3'!$B$10:$B$637,MATCH('Data - enkelt'!A268,'Bilag 3'!$G$10:$G$637,0))</f>
        <v>11054</v>
      </c>
      <c r="C268" s="68">
        <f>INDEX('Bilag 3'!$D$10:$D$637,MATCH('Data - enkelt'!A268,'Bilag 3'!$G$10:$G$637,0))</f>
        <v>52</v>
      </c>
      <c r="D268" s="63" t="str">
        <f t="array" ref="D268">INDEX('Bilag 3'!$E$10:$E$636,MATCH(F268&amp;"_"&amp;G268,'Bilag 3'!$A$10:$A$636&amp;"_"&amp;'Bilag 3'!$C$10:$C$636,0))&amp;" - "&amp;INDEX('Bilag 3'!$F$10:$F$636,MATCH(F268&amp;"_"&amp;G268,'Bilag 3'!$A$10:$A$636&amp;"_"&amp;'Bilag 3'!$C$10:$C$636,0))</f>
        <v>Nordea Invest Engros - Corporate Bonds</v>
      </c>
      <c r="E268" s="82">
        <v>201612</v>
      </c>
      <c r="F268" s="82">
        <v>11054</v>
      </c>
      <c r="G268" s="82">
        <v>52</v>
      </c>
      <c r="H268" s="83">
        <v>56528000</v>
      </c>
      <c r="I268" s="83">
        <v>159000</v>
      </c>
      <c r="J268" s="83">
        <v>0</v>
      </c>
      <c r="K268" s="83">
        <v>24917000</v>
      </c>
      <c r="L268" s="83">
        <v>0</v>
      </c>
      <c r="M268" s="83">
        <v>0</v>
      </c>
      <c r="N268" s="83">
        <v>8402000</v>
      </c>
      <c r="O268" s="83">
        <v>-2413000</v>
      </c>
      <c r="P268" s="83">
        <v>1000</v>
      </c>
      <c r="Q268" s="83">
        <v>0</v>
      </c>
      <c r="R268" s="83">
        <v>7581000</v>
      </c>
      <c r="S268" s="83">
        <v>0</v>
      </c>
      <c r="T268" s="83">
        <v>0</v>
      </c>
      <c r="U268" s="84" t="s">
        <v>1014</v>
      </c>
      <c r="V268" s="83">
        <v>1981117000</v>
      </c>
      <c r="W268" s="83">
        <v>35067000</v>
      </c>
      <c r="X268" s="83">
        <v>35067000</v>
      </c>
      <c r="Y268" s="83">
        <v>0</v>
      </c>
      <c r="Z268" s="83">
        <v>1943114000</v>
      </c>
      <c r="AA268" s="83">
        <v>96765000</v>
      </c>
      <c r="AB268" s="83">
        <v>1846349000</v>
      </c>
      <c r="AC268" s="83">
        <v>0</v>
      </c>
      <c r="AD268" s="83">
        <v>0</v>
      </c>
      <c r="AE268" s="83">
        <v>0</v>
      </c>
      <c r="AF268" s="83">
        <v>0</v>
      </c>
      <c r="AG268" s="83">
        <v>0</v>
      </c>
      <c r="AH268" s="83">
        <v>0</v>
      </c>
      <c r="AI268" s="83">
        <v>0</v>
      </c>
      <c r="AJ268" s="83">
        <v>0</v>
      </c>
      <c r="AK268" s="83">
        <v>0</v>
      </c>
      <c r="AL268" s="83">
        <v>0</v>
      </c>
      <c r="AM268" s="83">
        <v>1124000</v>
      </c>
      <c r="AN268" s="83">
        <v>0</v>
      </c>
      <c r="AO268" s="83">
        <v>1124000</v>
      </c>
      <c r="AP268" s="83">
        <v>0</v>
      </c>
      <c r="AQ268" s="83">
        <v>1812000</v>
      </c>
      <c r="AR268" s="82">
        <v>2016</v>
      </c>
      <c r="AS268" s="83">
        <v>1981117000</v>
      </c>
      <c r="AT268" s="83">
        <v>0</v>
      </c>
      <c r="AU268" s="83">
        <v>0</v>
      </c>
      <c r="AV268" s="83">
        <v>0</v>
      </c>
      <c r="AW268" s="83">
        <v>1973258000</v>
      </c>
      <c r="AX268" s="83">
        <v>68000</v>
      </c>
      <c r="AY268" s="83">
        <v>0</v>
      </c>
      <c r="AZ268" s="83">
        <v>68000</v>
      </c>
      <c r="BA268" s="83">
        <v>7790000</v>
      </c>
      <c r="BB268" s="84" t="s">
        <v>780</v>
      </c>
    </row>
    <row r="269" spans="1:54" x14ac:dyDescent="0.25">
      <c r="A269" s="62" t="str">
        <f t="shared" si="4"/>
        <v>1105453</v>
      </c>
      <c r="B269" s="68">
        <f>INDEX('Bilag 3'!$B$10:$B$637,MATCH('Data - enkelt'!A269,'Bilag 3'!$G$10:$G$637,0))</f>
        <v>11054</v>
      </c>
      <c r="C269" s="68">
        <f>INDEX('Bilag 3'!$D$10:$D$637,MATCH('Data - enkelt'!A269,'Bilag 3'!$G$10:$G$637,0))</f>
        <v>53</v>
      </c>
      <c r="D269" s="63" t="str">
        <f t="array" ref="D269">INDEX('Bilag 3'!$E$10:$E$636,MATCH(F269&amp;"_"&amp;G269,'Bilag 3'!$A$10:$A$636&amp;"_"&amp;'Bilag 3'!$C$10:$C$636,0))&amp;" - "&amp;INDEX('Bilag 3'!$F$10:$F$636,MATCH(F269&amp;"_"&amp;G269,'Bilag 3'!$A$10:$A$636&amp;"_"&amp;'Bilag 3'!$C$10:$C$636,0))</f>
        <v>Nordea Invest Engros - Nordea Invest Obligationer</v>
      </c>
      <c r="E269" s="82">
        <v>201612</v>
      </c>
      <c r="F269" s="82">
        <v>11054</v>
      </c>
      <c r="G269" s="82">
        <v>53</v>
      </c>
      <c r="H269" s="83">
        <v>1243000</v>
      </c>
      <c r="I269" s="83">
        <v>4000</v>
      </c>
      <c r="J269" s="83">
        <v>0</v>
      </c>
      <c r="K269" s="83">
        <v>795000</v>
      </c>
      <c r="L269" s="83">
        <v>0</v>
      </c>
      <c r="M269" s="83">
        <v>0</v>
      </c>
      <c r="N269" s="83">
        <v>18000</v>
      </c>
      <c r="O269" s="83">
        <v>-5000</v>
      </c>
      <c r="P269" s="83">
        <v>0</v>
      </c>
      <c r="Q269" s="83">
        <v>0</v>
      </c>
      <c r="R269" s="83">
        <v>82000</v>
      </c>
      <c r="S269" s="83">
        <v>0</v>
      </c>
      <c r="T269" s="83">
        <v>0</v>
      </c>
      <c r="U269" s="84"/>
      <c r="V269" s="83">
        <v>53715000</v>
      </c>
      <c r="W269" s="83">
        <v>308000</v>
      </c>
      <c r="X269" s="83">
        <v>308000</v>
      </c>
      <c r="Y269" s="83">
        <v>0</v>
      </c>
      <c r="Z269" s="83">
        <v>51650000</v>
      </c>
      <c r="AA269" s="83">
        <v>48183000</v>
      </c>
      <c r="AB269" s="83">
        <v>3467000</v>
      </c>
      <c r="AC269" s="83">
        <v>0</v>
      </c>
      <c r="AD269" s="83">
        <v>0</v>
      </c>
      <c r="AE269" s="83">
        <v>0</v>
      </c>
      <c r="AF269" s="83">
        <v>0</v>
      </c>
      <c r="AG269" s="83">
        <v>0</v>
      </c>
      <c r="AH269" s="83">
        <v>0</v>
      </c>
      <c r="AI269" s="83">
        <v>0</v>
      </c>
      <c r="AJ269" s="83">
        <v>0</v>
      </c>
      <c r="AK269" s="83">
        <v>0</v>
      </c>
      <c r="AL269" s="83">
        <v>0</v>
      </c>
      <c r="AM269" s="83">
        <v>1000</v>
      </c>
      <c r="AN269" s="83">
        <v>0</v>
      </c>
      <c r="AO269" s="83">
        <v>1000</v>
      </c>
      <c r="AP269" s="83">
        <v>0</v>
      </c>
      <c r="AQ269" s="83">
        <v>1756000</v>
      </c>
      <c r="AR269" s="82">
        <v>2016</v>
      </c>
      <c r="AS269" s="83">
        <v>53715000</v>
      </c>
      <c r="AT269" s="83">
        <v>0</v>
      </c>
      <c r="AU269" s="83">
        <v>0</v>
      </c>
      <c r="AV269" s="83">
        <v>0</v>
      </c>
      <c r="AW269" s="83">
        <v>53709000</v>
      </c>
      <c r="AX269" s="83">
        <v>0</v>
      </c>
      <c r="AY269" s="83">
        <v>0</v>
      </c>
      <c r="AZ269" s="83">
        <v>0</v>
      </c>
      <c r="BA269" s="83">
        <v>6000</v>
      </c>
      <c r="BB269" s="84" t="s">
        <v>780</v>
      </c>
    </row>
    <row r="270" spans="1:54" x14ac:dyDescent="0.25">
      <c r="A270" s="62" t="str">
        <f t="shared" si="4"/>
        <v>110571</v>
      </c>
      <c r="B270" s="68">
        <f>INDEX('Bilag 3'!$B$10:$B$637,MATCH('Data - enkelt'!A270,'Bilag 3'!$G$10:$G$637,0))</f>
        <v>11057</v>
      </c>
      <c r="C270" s="68">
        <f>INDEX('Bilag 3'!$D$10:$D$637,MATCH('Data - enkelt'!A270,'Bilag 3'!$G$10:$G$637,0))</f>
        <v>1</v>
      </c>
      <c r="D270" s="63" t="str">
        <f t="array" ref="D270">INDEX('Bilag 3'!$E$10:$E$636,MATCH(F270&amp;"_"&amp;G270,'Bilag 3'!$A$10:$A$636&amp;"_"&amp;'Bilag 3'!$C$10:$C$636,0))&amp;" - "&amp;INDEX('Bilag 3'!$F$10:$F$636,MATCH(F270&amp;"_"&amp;G270,'Bilag 3'!$A$10:$A$636&amp;"_"&amp;'Bilag 3'!$C$10:$C$636,0))</f>
        <v>C WorldWide - Globale Aktier KL</v>
      </c>
      <c r="E270" s="82">
        <v>201612</v>
      </c>
      <c r="F270" s="82">
        <v>11057</v>
      </c>
      <c r="G270" s="82">
        <v>1</v>
      </c>
      <c r="H270" s="83">
        <v>80000</v>
      </c>
      <c r="I270" s="83">
        <v>55000</v>
      </c>
      <c r="J270" s="83">
        <v>103814000</v>
      </c>
      <c r="K270" s="83">
        <v>0</v>
      </c>
      <c r="L270" s="83">
        <v>-204688000</v>
      </c>
      <c r="M270" s="83">
        <v>0</v>
      </c>
      <c r="N270" s="83">
        <v>0</v>
      </c>
      <c r="O270" s="83">
        <v>-1448000</v>
      </c>
      <c r="P270" s="83">
        <v>0</v>
      </c>
      <c r="Q270" s="83">
        <v>17414000</v>
      </c>
      <c r="R270" s="83">
        <v>71847000</v>
      </c>
      <c r="S270" s="83">
        <v>0</v>
      </c>
      <c r="T270" s="83">
        <v>8027000</v>
      </c>
      <c r="U270" s="84" t="s">
        <v>1015</v>
      </c>
      <c r="V270" s="83">
        <v>4601094000</v>
      </c>
      <c r="W270" s="83">
        <v>63910000</v>
      </c>
      <c r="X270" s="83">
        <v>63910000</v>
      </c>
      <c r="Y270" s="83">
        <v>0</v>
      </c>
      <c r="Z270" s="83">
        <v>0</v>
      </c>
      <c r="AA270" s="83">
        <v>0</v>
      </c>
      <c r="AB270" s="83">
        <v>0</v>
      </c>
      <c r="AC270" s="83">
        <v>0</v>
      </c>
      <c r="AD270" s="83">
        <v>4526291000</v>
      </c>
      <c r="AE270" s="83">
        <v>121696000</v>
      </c>
      <c r="AF270" s="83">
        <v>4404595000</v>
      </c>
      <c r="AG270" s="83">
        <v>0</v>
      </c>
      <c r="AH270" s="83">
        <v>0</v>
      </c>
      <c r="AI270" s="83">
        <v>0</v>
      </c>
      <c r="AJ270" s="83">
        <v>0</v>
      </c>
      <c r="AK270" s="83">
        <v>0</v>
      </c>
      <c r="AL270" s="83">
        <v>0</v>
      </c>
      <c r="AM270" s="83">
        <v>0</v>
      </c>
      <c r="AN270" s="83">
        <v>0</v>
      </c>
      <c r="AO270" s="83">
        <v>0</v>
      </c>
      <c r="AP270" s="83">
        <v>0</v>
      </c>
      <c r="AQ270" s="83">
        <v>10893000</v>
      </c>
      <c r="AR270" s="82">
        <v>2016</v>
      </c>
      <c r="AS270" s="83">
        <v>4601094000</v>
      </c>
      <c r="AT270" s="83">
        <v>0</v>
      </c>
      <c r="AU270" s="83">
        <v>0</v>
      </c>
      <c r="AV270" s="83">
        <v>0</v>
      </c>
      <c r="AW270" s="83">
        <v>4594311000</v>
      </c>
      <c r="AX270" s="83">
        <v>0</v>
      </c>
      <c r="AY270" s="83">
        <v>0</v>
      </c>
      <c r="AZ270" s="83">
        <v>0</v>
      </c>
      <c r="BA270" s="83">
        <v>6783000</v>
      </c>
      <c r="BB270" s="84" t="s">
        <v>780</v>
      </c>
    </row>
    <row r="271" spans="1:54" x14ac:dyDescent="0.25">
      <c r="A271" s="62" t="str">
        <f t="shared" si="4"/>
        <v>110572</v>
      </c>
      <c r="B271" s="68">
        <f>INDEX('Bilag 3'!$B$10:$B$637,MATCH('Data - enkelt'!A271,'Bilag 3'!$G$10:$G$637,0))</f>
        <v>11057</v>
      </c>
      <c r="C271" s="68">
        <f>INDEX('Bilag 3'!$D$10:$D$637,MATCH('Data - enkelt'!A271,'Bilag 3'!$G$10:$G$637,0))</f>
        <v>2</v>
      </c>
      <c r="D271" s="63" t="str">
        <f t="array" ref="D271">INDEX('Bilag 3'!$E$10:$E$636,MATCH(F271&amp;"_"&amp;G271,'Bilag 3'!$A$10:$A$636&amp;"_"&amp;'Bilag 3'!$C$10:$C$636,0))&amp;" - "&amp;INDEX('Bilag 3'!$F$10:$F$636,MATCH(F271&amp;"_"&amp;G271,'Bilag 3'!$A$10:$A$636&amp;"_"&amp;'Bilag 3'!$C$10:$C$636,0))</f>
        <v>C WorldWide - Danmark KL</v>
      </c>
      <c r="E271" s="82">
        <v>201612</v>
      </c>
      <c r="F271" s="82">
        <v>11057</v>
      </c>
      <c r="G271" s="82">
        <v>2</v>
      </c>
      <c r="H271" s="83">
        <v>0</v>
      </c>
      <c r="I271" s="83">
        <v>76000</v>
      </c>
      <c r="J271" s="83">
        <v>27718000</v>
      </c>
      <c r="K271" s="83">
        <v>0</v>
      </c>
      <c r="L271" s="83">
        <v>-11935000</v>
      </c>
      <c r="M271" s="83">
        <v>0</v>
      </c>
      <c r="N271" s="83">
        <v>0</v>
      </c>
      <c r="O271" s="83">
        <v>0</v>
      </c>
      <c r="P271" s="83">
        <v>0</v>
      </c>
      <c r="Q271" s="83">
        <v>573000</v>
      </c>
      <c r="R271" s="83">
        <v>18243000</v>
      </c>
      <c r="S271" s="83">
        <v>0</v>
      </c>
      <c r="T271" s="83">
        <v>366000</v>
      </c>
      <c r="U271" s="84" t="s">
        <v>1016</v>
      </c>
      <c r="V271" s="83">
        <v>1177804000</v>
      </c>
      <c r="W271" s="83">
        <v>2696000</v>
      </c>
      <c r="X271" s="83">
        <v>2696000</v>
      </c>
      <c r="Y271" s="83">
        <v>0</v>
      </c>
      <c r="Z271" s="83">
        <v>0</v>
      </c>
      <c r="AA271" s="83">
        <v>0</v>
      </c>
      <c r="AB271" s="83">
        <v>0</v>
      </c>
      <c r="AC271" s="83">
        <v>0</v>
      </c>
      <c r="AD271" s="83">
        <v>1174308000</v>
      </c>
      <c r="AE271" s="83">
        <v>74430000</v>
      </c>
      <c r="AF271" s="83">
        <v>1099878000</v>
      </c>
      <c r="AG271" s="83">
        <v>0</v>
      </c>
      <c r="AH271" s="83">
        <v>0</v>
      </c>
      <c r="AI271" s="83">
        <v>0</v>
      </c>
      <c r="AJ271" s="83">
        <v>0</v>
      </c>
      <c r="AK271" s="83">
        <v>0</v>
      </c>
      <c r="AL271" s="83">
        <v>0</v>
      </c>
      <c r="AM271" s="83">
        <v>0</v>
      </c>
      <c r="AN271" s="83">
        <v>0</v>
      </c>
      <c r="AO271" s="83">
        <v>0</v>
      </c>
      <c r="AP271" s="83">
        <v>0</v>
      </c>
      <c r="AQ271" s="83">
        <v>800000</v>
      </c>
      <c r="AR271" s="82">
        <v>2016</v>
      </c>
      <c r="AS271" s="83">
        <v>1177804000</v>
      </c>
      <c r="AT271" s="83">
        <v>0</v>
      </c>
      <c r="AU271" s="83">
        <v>0</v>
      </c>
      <c r="AV271" s="83">
        <v>0</v>
      </c>
      <c r="AW271" s="83">
        <v>1176135000</v>
      </c>
      <c r="AX271" s="83">
        <v>0</v>
      </c>
      <c r="AY271" s="83">
        <v>0</v>
      </c>
      <c r="AZ271" s="83">
        <v>0</v>
      </c>
      <c r="BA271" s="83">
        <v>1669000</v>
      </c>
      <c r="BB271" s="84" t="s">
        <v>780</v>
      </c>
    </row>
    <row r="272" spans="1:54" x14ac:dyDescent="0.25">
      <c r="A272" s="62" t="str">
        <f t="shared" si="4"/>
        <v>110575</v>
      </c>
      <c r="B272" s="68">
        <f>INDEX('Bilag 3'!$B$10:$B$637,MATCH('Data - enkelt'!A272,'Bilag 3'!$G$10:$G$637,0))</f>
        <v>11057</v>
      </c>
      <c r="C272" s="68">
        <f>INDEX('Bilag 3'!$D$10:$D$637,MATCH('Data - enkelt'!A272,'Bilag 3'!$G$10:$G$637,0))</f>
        <v>5</v>
      </c>
      <c r="D272" s="63" t="str">
        <f t="array" ref="D272">INDEX('Bilag 3'!$E$10:$E$636,MATCH(F272&amp;"_"&amp;G272,'Bilag 3'!$A$10:$A$636&amp;"_"&amp;'Bilag 3'!$C$10:$C$636,0))&amp;" - "&amp;INDEX('Bilag 3'!$F$10:$F$636,MATCH(F272&amp;"_"&amp;G272,'Bilag 3'!$A$10:$A$636&amp;"_"&amp;'Bilag 3'!$C$10:$C$636,0))</f>
        <v>C WorldWide - Emerging Markets KL</v>
      </c>
      <c r="E272" s="82">
        <v>201612</v>
      </c>
      <c r="F272" s="82">
        <v>11057</v>
      </c>
      <c r="G272" s="82">
        <v>5</v>
      </c>
      <c r="H272" s="83">
        <v>5000</v>
      </c>
      <c r="I272" s="83">
        <v>1000</v>
      </c>
      <c r="J272" s="83">
        <v>810000</v>
      </c>
      <c r="K272" s="83">
        <v>0</v>
      </c>
      <c r="L272" s="83">
        <v>2002000</v>
      </c>
      <c r="M272" s="83">
        <v>0</v>
      </c>
      <c r="N272" s="83">
        <v>0</v>
      </c>
      <c r="O272" s="83">
        <v>-116000</v>
      </c>
      <c r="P272" s="83">
        <v>0</v>
      </c>
      <c r="Q272" s="83">
        <v>140000</v>
      </c>
      <c r="R272" s="83">
        <v>784000</v>
      </c>
      <c r="S272" s="83">
        <v>0</v>
      </c>
      <c r="T272" s="83">
        <v>86000</v>
      </c>
      <c r="U272" s="84" t="s">
        <v>1017</v>
      </c>
      <c r="V272" s="83">
        <v>39624000</v>
      </c>
      <c r="W272" s="83">
        <v>890000</v>
      </c>
      <c r="X272" s="83">
        <v>890000</v>
      </c>
      <c r="Y272" s="83">
        <v>0</v>
      </c>
      <c r="Z272" s="83">
        <v>0</v>
      </c>
      <c r="AA272" s="83">
        <v>0</v>
      </c>
      <c r="AB272" s="83">
        <v>0</v>
      </c>
      <c r="AC272" s="83">
        <v>0</v>
      </c>
      <c r="AD272" s="83">
        <v>38391000</v>
      </c>
      <c r="AE272" s="83">
        <v>0</v>
      </c>
      <c r="AF272" s="83">
        <v>38391000</v>
      </c>
      <c r="AG272" s="83">
        <v>0</v>
      </c>
      <c r="AH272" s="83">
        <v>0</v>
      </c>
      <c r="AI272" s="83">
        <v>0</v>
      </c>
      <c r="AJ272" s="83">
        <v>0</v>
      </c>
      <c r="AK272" s="83">
        <v>0</v>
      </c>
      <c r="AL272" s="83">
        <v>0</v>
      </c>
      <c r="AM272" s="83">
        <v>0</v>
      </c>
      <c r="AN272" s="83">
        <v>0</v>
      </c>
      <c r="AO272" s="83">
        <v>0</v>
      </c>
      <c r="AP272" s="83">
        <v>0</v>
      </c>
      <c r="AQ272" s="83">
        <v>343000</v>
      </c>
      <c r="AR272" s="82">
        <v>2016</v>
      </c>
      <c r="AS272" s="83">
        <v>39624000</v>
      </c>
      <c r="AT272" s="83">
        <v>0</v>
      </c>
      <c r="AU272" s="83">
        <v>0</v>
      </c>
      <c r="AV272" s="83">
        <v>0</v>
      </c>
      <c r="AW272" s="83">
        <v>38524000</v>
      </c>
      <c r="AX272" s="83">
        <v>0</v>
      </c>
      <c r="AY272" s="83">
        <v>0</v>
      </c>
      <c r="AZ272" s="83">
        <v>0</v>
      </c>
      <c r="BA272" s="83">
        <v>1100000</v>
      </c>
      <c r="BB272" s="84" t="s">
        <v>780</v>
      </c>
    </row>
    <row r="273" spans="1:54" x14ac:dyDescent="0.25">
      <c r="A273" s="62" t="str">
        <f t="shared" si="4"/>
        <v>110576</v>
      </c>
      <c r="B273" s="68">
        <f>INDEX('Bilag 3'!$B$10:$B$637,MATCH('Data - enkelt'!A273,'Bilag 3'!$G$10:$G$637,0))</f>
        <v>11057</v>
      </c>
      <c r="C273" s="68">
        <f>INDEX('Bilag 3'!$D$10:$D$637,MATCH('Data - enkelt'!A273,'Bilag 3'!$G$10:$G$637,0))</f>
        <v>6</v>
      </c>
      <c r="D273" s="63" t="str">
        <f t="array" ref="D273">INDEX('Bilag 3'!$E$10:$E$636,MATCH(F273&amp;"_"&amp;G273,'Bilag 3'!$A$10:$A$636&amp;"_"&amp;'Bilag 3'!$C$10:$C$636,0))&amp;" - "&amp;INDEX('Bilag 3'!$F$10:$F$636,MATCH(F273&amp;"_"&amp;G273,'Bilag 3'!$A$10:$A$636&amp;"_"&amp;'Bilag 3'!$C$10:$C$636,0))</f>
        <v>C WorldWide - Stabile Aktier KL</v>
      </c>
      <c r="E273" s="82">
        <v>201612</v>
      </c>
      <c r="F273" s="82">
        <v>11057</v>
      </c>
      <c r="G273" s="82">
        <v>6</v>
      </c>
      <c r="H273" s="83">
        <v>13000</v>
      </c>
      <c r="I273" s="83">
        <v>10000</v>
      </c>
      <c r="J273" s="83">
        <v>4665000</v>
      </c>
      <c r="K273" s="83">
        <v>0</v>
      </c>
      <c r="L273" s="83">
        <v>5913000</v>
      </c>
      <c r="M273" s="83">
        <v>0</v>
      </c>
      <c r="N273" s="83">
        <v>0</v>
      </c>
      <c r="O273" s="83">
        <v>261000</v>
      </c>
      <c r="P273" s="83">
        <v>0</v>
      </c>
      <c r="Q273" s="83">
        <v>468000</v>
      </c>
      <c r="R273" s="83">
        <v>3501000</v>
      </c>
      <c r="S273" s="83">
        <v>0</v>
      </c>
      <c r="T273" s="83">
        <v>511000</v>
      </c>
      <c r="U273" s="84" t="s">
        <v>1018</v>
      </c>
      <c r="V273" s="83">
        <v>215785000</v>
      </c>
      <c r="W273" s="83">
        <v>6774000</v>
      </c>
      <c r="X273" s="83">
        <v>6774000</v>
      </c>
      <c r="Y273" s="83">
        <v>0</v>
      </c>
      <c r="Z273" s="83">
        <v>0</v>
      </c>
      <c r="AA273" s="83">
        <v>0</v>
      </c>
      <c r="AB273" s="83">
        <v>0</v>
      </c>
      <c r="AC273" s="83">
        <v>0</v>
      </c>
      <c r="AD273" s="83">
        <v>208561000</v>
      </c>
      <c r="AE273" s="83">
        <v>4712000</v>
      </c>
      <c r="AF273" s="83">
        <v>203849000</v>
      </c>
      <c r="AG273" s="83">
        <v>0</v>
      </c>
      <c r="AH273" s="83">
        <v>0</v>
      </c>
      <c r="AI273" s="83">
        <v>0</v>
      </c>
      <c r="AJ273" s="83">
        <v>0</v>
      </c>
      <c r="AK273" s="83">
        <v>0</v>
      </c>
      <c r="AL273" s="83">
        <v>0</v>
      </c>
      <c r="AM273" s="83">
        <v>0</v>
      </c>
      <c r="AN273" s="83">
        <v>0</v>
      </c>
      <c r="AO273" s="83">
        <v>0</v>
      </c>
      <c r="AP273" s="83">
        <v>0</v>
      </c>
      <c r="AQ273" s="83">
        <v>450000</v>
      </c>
      <c r="AR273" s="82">
        <v>2016</v>
      </c>
      <c r="AS273" s="83">
        <v>215785000</v>
      </c>
      <c r="AT273" s="83">
        <v>0</v>
      </c>
      <c r="AU273" s="83">
        <v>0</v>
      </c>
      <c r="AV273" s="83">
        <v>0</v>
      </c>
      <c r="AW273" s="83">
        <v>215461000</v>
      </c>
      <c r="AX273" s="83">
        <v>0</v>
      </c>
      <c r="AY273" s="83">
        <v>0</v>
      </c>
      <c r="AZ273" s="83">
        <v>0</v>
      </c>
      <c r="BA273" s="83">
        <v>324000</v>
      </c>
      <c r="BB273" s="84" t="s">
        <v>780</v>
      </c>
    </row>
    <row r="274" spans="1:54" x14ac:dyDescent="0.25">
      <c r="A274" s="62" t="str">
        <f t="shared" si="4"/>
        <v>110578</v>
      </c>
      <c r="B274" s="68">
        <f>INDEX('Bilag 3'!$B$10:$B$637,MATCH('Data - enkelt'!A274,'Bilag 3'!$G$10:$G$637,0))</f>
        <v>11057</v>
      </c>
      <c r="C274" s="68">
        <f>INDEX('Bilag 3'!$D$10:$D$637,MATCH('Data - enkelt'!A274,'Bilag 3'!$G$10:$G$637,0))</f>
        <v>8</v>
      </c>
      <c r="D274" s="63" t="str">
        <f t="array" ref="D274">INDEX('Bilag 3'!$E$10:$E$636,MATCH(F274&amp;"_"&amp;G274,'Bilag 3'!$A$10:$A$636&amp;"_"&amp;'Bilag 3'!$C$10:$C$636,0))&amp;" - "&amp;INDEX('Bilag 3'!$F$10:$F$636,MATCH(F274&amp;"_"&amp;G274,'Bilag 3'!$A$10:$A$636&amp;"_"&amp;'Bilag 3'!$C$10:$C$636,0))</f>
        <v>C WorldWide - Asien KL</v>
      </c>
      <c r="E274" s="82">
        <v>201612</v>
      </c>
      <c r="F274" s="82">
        <v>11057</v>
      </c>
      <c r="G274" s="82">
        <v>8</v>
      </c>
      <c r="H274" s="83">
        <v>17000</v>
      </c>
      <c r="I274" s="83">
        <v>7000</v>
      </c>
      <c r="J274" s="83">
        <v>14773000</v>
      </c>
      <c r="K274" s="83">
        <v>0</v>
      </c>
      <c r="L274" s="83">
        <v>67197000</v>
      </c>
      <c r="M274" s="83">
        <v>0</v>
      </c>
      <c r="N274" s="83">
        <v>0</v>
      </c>
      <c r="O274" s="83">
        <v>-2553000</v>
      </c>
      <c r="P274" s="83">
        <v>0</v>
      </c>
      <c r="Q274" s="83">
        <v>993000</v>
      </c>
      <c r="R274" s="83">
        <v>17244000</v>
      </c>
      <c r="S274" s="83">
        <v>0</v>
      </c>
      <c r="T274" s="83">
        <v>1563000</v>
      </c>
      <c r="U274" s="84" t="s">
        <v>1019</v>
      </c>
      <c r="V274" s="83">
        <v>1232905000</v>
      </c>
      <c r="W274" s="83">
        <v>4134000</v>
      </c>
      <c r="X274" s="83">
        <v>4134000</v>
      </c>
      <c r="Y274" s="83">
        <v>0</v>
      </c>
      <c r="Z274" s="83">
        <v>0</v>
      </c>
      <c r="AA274" s="83">
        <v>0</v>
      </c>
      <c r="AB274" s="83">
        <v>0</v>
      </c>
      <c r="AC274" s="83">
        <v>0</v>
      </c>
      <c r="AD274" s="83">
        <v>1228722000</v>
      </c>
      <c r="AE274" s="83">
        <v>0</v>
      </c>
      <c r="AF274" s="83">
        <v>1228722000</v>
      </c>
      <c r="AG274" s="83">
        <v>0</v>
      </c>
      <c r="AH274" s="83">
        <v>0</v>
      </c>
      <c r="AI274" s="83">
        <v>0</v>
      </c>
      <c r="AJ274" s="83">
        <v>0</v>
      </c>
      <c r="AK274" s="83">
        <v>0</v>
      </c>
      <c r="AL274" s="83">
        <v>0</v>
      </c>
      <c r="AM274" s="83">
        <v>0</v>
      </c>
      <c r="AN274" s="83">
        <v>0</v>
      </c>
      <c r="AO274" s="83">
        <v>0</v>
      </c>
      <c r="AP274" s="83">
        <v>0</v>
      </c>
      <c r="AQ274" s="83">
        <v>49000</v>
      </c>
      <c r="AR274" s="82">
        <v>2016</v>
      </c>
      <c r="AS274" s="83">
        <v>1232905000</v>
      </c>
      <c r="AT274" s="83">
        <v>0</v>
      </c>
      <c r="AU274" s="83">
        <v>0</v>
      </c>
      <c r="AV274" s="83">
        <v>0</v>
      </c>
      <c r="AW274" s="83">
        <v>1230709000</v>
      </c>
      <c r="AX274" s="83">
        <v>0</v>
      </c>
      <c r="AY274" s="83">
        <v>0</v>
      </c>
      <c r="AZ274" s="83">
        <v>0</v>
      </c>
      <c r="BA274" s="83">
        <v>2196000</v>
      </c>
      <c r="BB274" s="84" t="s">
        <v>780</v>
      </c>
    </row>
    <row r="275" spans="1:54" x14ac:dyDescent="0.25">
      <c r="A275" s="62" t="str">
        <f t="shared" si="4"/>
        <v>110579</v>
      </c>
      <c r="B275" s="68">
        <f>INDEX('Bilag 3'!$B$10:$B$637,MATCH('Data - enkelt'!A275,'Bilag 3'!$G$10:$G$637,0))</f>
        <v>11057</v>
      </c>
      <c r="C275" s="68">
        <f>INDEX('Bilag 3'!$D$10:$D$637,MATCH('Data - enkelt'!A275,'Bilag 3'!$G$10:$G$637,0))</f>
        <v>9</v>
      </c>
      <c r="D275" s="63" t="str">
        <f t="array" ref="D275">INDEX('Bilag 3'!$E$10:$E$636,MATCH(F275&amp;"_"&amp;G275,'Bilag 3'!$A$10:$A$636&amp;"_"&amp;'Bilag 3'!$C$10:$C$636,0))&amp;" - "&amp;INDEX('Bilag 3'!$F$10:$F$636,MATCH(F275&amp;"_"&amp;G275,'Bilag 3'!$A$10:$A$636&amp;"_"&amp;'Bilag 3'!$C$10:$C$636,0))</f>
        <v>C WorldWide - Globale Aktier Etik KL</v>
      </c>
      <c r="E275" s="82">
        <v>201612</v>
      </c>
      <c r="F275" s="82">
        <v>11057</v>
      </c>
      <c r="G275" s="82">
        <v>9</v>
      </c>
      <c r="H275" s="83">
        <v>6000</v>
      </c>
      <c r="I275" s="83">
        <v>17000</v>
      </c>
      <c r="J275" s="83">
        <v>9714000</v>
      </c>
      <c r="K275" s="83">
        <v>0</v>
      </c>
      <c r="L275" s="83">
        <v>-33949000</v>
      </c>
      <c r="M275" s="83">
        <v>0</v>
      </c>
      <c r="N275" s="83">
        <v>0</v>
      </c>
      <c r="O275" s="83">
        <v>-161000</v>
      </c>
      <c r="P275" s="83">
        <v>0</v>
      </c>
      <c r="Q275" s="83">
        <v>1409000</v>
      </c>
      <c r="R275" s="83">
        <v>7973000</v>
      </c>
      <c r="S275" s="83">
        <v>0</v>
      </c>
      <c r="T275" s="83">
        <v>1181000</v>
      </c>
      <c r="U275" s="84" t="s">
        <v>1020</v>
      </c>
      <c r="V275" s="83">
        <v>449762000</v>
      </c>
      <c r="W275" s="83">
        <v>9177000</v>
      </c>
      <c r="X275" s="83">
        <v>9177000</v>
      </c>
      <c r="Y275" s="83">
        <v>0</v>
      </c>
      <c r="Z275" s="83">
        <v>0</v>
      </c>
      <c r="AA275" s="83">
        <v>0</v>
      </c>
      <c r="AB275" s="83">
        <v>0</v>
      </c>
      <c r="AC275" s="83">
        <v>0</v>
      </c>
      <c r="AD275" s="83">
        <v>439649000</v>
      </c>
      <c r="AE275" s="83">
        <v>11296000</v>
      </c>
      <c r="AF275" s="83">
        <v>428353000</v>
      </c>
      <c r="AG275" s="83">
        <v>0</v>
      </c>
      <c r="AH275" s="83">
        <v>0</v>
      </c>
      <c r="AI275" s="83">
        <v>0</v>
      </c>
      <c r="AJ275" s="83">
        <v>0</v>
      </c>
      <c r="AK275" s="83">
        <v>0</v>
      </c>
      <c r="AL275" s="83">
        <v>0</v>
      </c>
      <c r="AM275" s="83">
        <v>0</v>
      </c>
      <c r="AN275" s="83">
        <v>0</v>
      </c>
      <c r="AO275" s="83">
        <v>0</v>
      </c>
      <c r="AP275" s="83">
        <v>0</v>
      </c>
      <c r="AQ275" s="83">
        <v>936000</v>
      </c>
      <c r="AR275" s="82">
        <v>2016</v>
      </c>
      <c r="AS275" s="83">
        <v>449762000</v>
      </c>
      <c r="AT275" s="83">
        <v>0</v>
      </c>
      <c r="AU275" s="83">
        <v>0</v>
      </c>
      <c r="AV275" s="83">
        <v>0</v>
      </c>
      <c r="AW275" s="83">
        <v>448366000</v>
      </c>
      <c r="AX275" s="83">
        <v>0</v>
      </c>
      <c r="AY275" s="83">
        <v>0</v>
      </c>
      <c r="AZ275" s="83">
        <v>0</v>
      </c>
      <c r="BA275" s="83">
        <v>1396000</v>
      </c>
      <c r="BB275" s="84" t="s">
        <v>780</v>
      </c>
    </row>
    <row r="276" spans="1:54" x14ac:dyDescent="0.25">
      <c r="A276" s="62" t="str">
        <f t="shared" si="4"/>
        <v>1105710</v>
      </c>
      <c r="B276" s="68">
        <f>INDEX('Bilag 3'!$B$10:$B$637,MATCH('Data - enkelt'!A276,'Bilag 3'!$G$10:$G$637,0))</f>
        <v>11057</v>
      </c>
      <c r="C276" s="68">
        <f>INDEX('Bilag 3'!$D$10:$D$637,MATCH('Data - enkelt'!A276,'Bilag 3'!$G$10:$G$637,0))</f>
        <v>10</v>
      </c>
      <c r="D276" s="63" t="str">
        <f t="array" ref="D276">INDEX('Bilag 3'!$E$10:$E$636,MATCH(F276&amp;"_"&amp;G276,'Bilag 3'!$A$10:$A$636&amp;"_"&amp;'Bilag 3'!$C$10:$C$636,0))&amp;" - "&amp;INDEX('Bilag 3'!$F$10:$F$636,MATCH(F276&amp;"_"&amp;G276,'Bilag 3'!$A$10:$A$636&amp;"_"&amp;'Bilag 3'!$C$10:$C$636,0))</f>
        <v>C WorldWide - Globale Aktier - Akkumulerende KL</v>
      </c>
      <c r="E276" s="82">
        <v>201612</v>
      </c>
      <c r="F276" s="82">
        <v>11057</v>
      </c>
      <c r="G276" s="82">
        <v>10</v>
      </c>
      <c r="H276" s="83">
        <v>3000</v>
      </c>
      <c r="I276" s="83">
        <v>5000</v>
      </c>
      <c r="J276" s="83">
        <v>2859000</v>
      </c>
      <c r="K276" s="83">
        <v>0</v>
      </c>
      <c r="L276" s="83">
        <v>737000</v>
      </c>
      <c r="M276" s="83">
        <v>0</v>
      </c>
      <c r="N276" s="83">
        <v>0</v>
      </c>
      <c r="O276" s="83">
        <v>-271000</v>
      </c>
      <c r="P276" s="83">
        <v>0</v>
      </c>
      <c r="Q276" s="83">
        <v>329000</v>
      </c>
      <c r="R276" s="83">
        <v>2284000</v>
      </c>
      <c r="S276" s="83">
        <v>0</v>
      </c>
      <c r="T276" s="83">
        <v>357000</v>
      </c>
      <c r="U276" s="84"/>
      <c r="V276" s="83">
        <v>157317000</v>
      </c>
      <c r="W276" s="83">
        <v>4382000</v>
      </c>
      <c r="X276" s="83">
        <v>4382000</v>
      </c>
      <c r="Y276" s="83">
        <v>0</v>
      </c>
      <c r="Z276" s="83">
        <v>0</v>
      </c>
      <c r="AA276" s="83">
        <v>0</v>
      </c>
      <c r="AB276" s="83">
        <v>0</v>
      </c>
      <c r="AC276" s="83">
        <v>0</v>
      </c>
      <c r="AD276" s="83">
        <v>152755000</v>
      </c>
      <c r="AE276" s="83">
        <v>4083000</v>
      </c>
      <c r="AF276" s="83">
        <v>148672000</v>
      </c>
      <c r="AG276" s="83">
        <v>0</v>
      </c>
      <c r="AH276" s="83">
        <v>0</v>
      </c>
      <c r="AI276" s="83">
        <v>0</v>
      </c>
      <c r="AJ276" s="83">
        <v>0</v>
      </c>
      <c r="AK276" s="83">
        <v>0</v>
      </c>
      <c r="AL276" s="83">
        <v>0</v>
      </c>
      <c r="AM276" s="83">
        <v>0</v>
      </c>
      <c r="AN276" s="83">
        <v>0</v>
      </c>
      <c r="AO276" s="83">
        <v>0</v>
      </c>
      <c r="AP276" s="83">
        <v>0</v>
      </c>
      <c r="AQ276" s="83">
        <v>180000</v>
      </c>
      <c r="AR276" s="82">
        <v>2016</v>
      </c>
      <c r="AS276" s="83">
        <v>157317000</v>
      </c>
      <c r="AT276" s="83">
        <v>0</v>
      </c>
      <c r="AU276" s="83">
        <v>0</v>
      </c>
      <c r="AV276" s="83">
        <v>0</v>
      </c>
      <c r="AW276" s="83">
        <v>157088000</v>
      </c>
      <c r="AX276" s="83">
        <v>0</v>
      </c>
      <c r="AY276" s="83">
        <v>0</v>
      </c>
      <c r="AZ276" s="83">
        <v>0</v>
      </c>
      <c r="BA276" s="83">
        <v>229000</v>
      </c>
      <c r="BB276" s="84" t="s">
        <v>780</v>
      </c>
    </row>
    <row r="277" spans="1:54" x14ac:dyDescent="0.25">
      <c r="A277" s="62" t="str">
        <f t="shared" si="4"/>
        <v>110582</v>
      </c>
      <c r="B277" s="68">
        <f>INDEX('Bilag 3'!$B$10:$B$637,MATCH('Data - enkelt'!A277,'Bilag 3'!$G$10:$G$637,0))</f>
        <v>11058</v>
      </c>
      <c r="C277" s="68">
        <f>INDEX('Bilag 3'!$D$10:$D$637,MATCH('Data - enkelt'!A277,'Bilag 3'!$G$10:$G$637,0))</f>
        <v>2</v>
      </c>
      <c r="D277" s="63" t="str">
        <f t="array" ref="D277">INDEX('Bilag 3'!$E$10:$E$636,MATCH(F277&amp;"_"&amp;G277,'Bilag 3'!$A$10:$A$636&amp;"_"&amp;'Bilag 3'!$C$10:$C$636,0))&amp;" - "&amp;INDEX('Bilag 3'!$F$10:$F$636,MATCH(F277&amp;"_"&amp;G277,'Bilag 3'!$A$10:$A$636&amp;"_"&amp;'Bilag 3'!$C$10:$C$636,0))</f>
        <v>Handelsinvest - Verden (AK)</v>
      </c>
      <c r="E277" s="82">
        <v>201612</v>
      </c>
      <c r="F277" s="82">
        <v>11058</v>
      </c>
      <c r="G277" s="82">
        <v>2</v>
      </c>
      <c r="H277" s="83">
        <v>108000</v>
      </c>
      <c r="I277" s="83">
        <v>69000</v>
      </c>
      <c r="J277" s="83">
        <v>25641000</v>
      </c>
      <c r="K277" s="83">
        <v>0</v>
      </c>
      <c r="L277" s="83">
        <v>43039000</v>
      </c>
      <c r="M277" s="83">
        <v>0</v>
      </c>
      <c r="N277" s="83">
        <v>0</v>
      </c>
      <c r="O277" s="83">
        <v>-128000</v>
      </c>
      <c r="P277" s="83">
        <v>51000</v>
      </c>
      <c r="Q277" s="83">
        <v>549000</v>
      </c>
      <c r="R277" s="83">
        <v>27650000</v>
      </c>
      <c r="S277" s="83">
        <v>0</v>
      </c>
      <c r="T277" s="83">
        <v>2862000</v>
      </c>
      <c r="U277" s="84" t="s">
        <v>1021</v>
      </c>
      <c r="V277" s="83">
        <v>1761170000</v>
      </c>
      <c r="W277" s="83">
        <v>26426000</v>
      </c>
      <c r="X277" s="83">
        <v>26426000</v>
      </c>
      <c r="Y277" s="83">
        <v>0</v>
      </c>
      <c r="Z277" s="83">
        <v>0</v>
      </c>
      <c r="AA277" s="83">
        <v>0</v>
      </c>
      <c r="AB277" s="83">
        <v>0</v>
      </c>
      <c r="AC277" s="83">
        <v>0</v>
      </c>
      <c r="AD277" s="83">
        <v>1733321000</v>
      </c>
      <c r="AE277" s="83">
        <v>51797000</v>
      </c>
      <c r="AF277" s="83">
        <v>1681525000</v>
      </c>
      <c r="AG277" s="83">
        <v>0</v>
      </c>
      <c r="AH277" s="83">
        <v>0</v>
      </c>
      <c r="AI277" s="83">
        <v>0</v>
      </c>
      <c r="AJ277" s="83">
        <v>0</v>
      </c>
      <c r="AK277" s="83">
        <v>0</v>
      </c>
      <c r="AL277" s="83">
        <v>0</v>
      </c>
      <c r="AM277" s="83">
        <v>0</v>
      </c>
      <c r="AN277" s="83">
        <v>0</v>
      </c>
      <c r="AO277" s="83">
        <v>0</v>
      </c>
      <c r="AP277" s="83"/>
      <c r="AQ277" s="83">
        <v>1423000</v>
      </c>
      <c r="AR277" s="82">
        <v>2016</v>
      </c>
      <c r="AS277" s="83">
        <v>1761170000</v>
      </c>
      <c r="AT277" s="83">
        <v>0</v>
      </c>
      <c r="AU277" s="83">
        <v>0</v>
      </c>
      <c r="AV277" s="83">
        <v>0</v>
      </c>
      <c r="AW277" s="83">
        <v>1756380000</v>
      </c>
      <c r="AX277" s="83">
        <v>0</v>
      </c>
      <c r="AY277" s="83">
        <v>0</v>
      </c>
      <c r="AZ277" s="83">
        <v>0</v>
      </c>
      <c r="BA277" s="83">
        <v>4790000</v>
      </c>
      <c r="BB277" s="84" t="s">
        <v>780</v>
      </c>
    </row>
    <row r="278" spans="1:54" x14ac:dyDescent="0.25">
      <c r="A278" s="62" t="str">
        <f t="shared" si="4"/>
        <v>110584</v>
      </c>
      <c r="B278" s="68">
        <f>INDEX('Bilag 3'!$B$10:$B$637,MATCH('Data - enkelt'!A278,'Bilag 3'!$G$10:$G$637,0))</f>
        <v>11058</v>
      </c>
      <c r="C278" s="68">
        <f>INDEX('Bilag 3'!$D$10:$D$637,MATCH('Data - enkelt'!A278,'Bilag 3'!$G$10:$G$637,0))</f>
        <v>4</v>
      </c>
      <c r="D278" s="63" t="str">
        <f t="array" ref="D278">INDEX('Bilag 3'!$E$10:$E$636,MATCH(F278&amp;"_"&amp;G278,'Bilag 3'!$A$10:$A$636&amp;"_"&amp;'Bilag 3'!$C$10:$C$636,0))&amp;" - "&amp;INDEX('Bilag 3'!$F$10:$F$636,MATCH(F278&amp;"_"&amp;G278,'Bilag 3'!$A$10:$A$636&amp;"_"&amp;'Bilag 3'!$C$10:$C$636,0))</f>
        <v>Handelsinvest - Europa (AK)</v>
      </c>
      <c r="E278" s="82">
        <v>201612</v>
      </c>
      <c r="F278" s="82">
        <v>11058</v>
      </c>
      <c r="G278" s="82">
        <v>4</v>
      </c>
      <c r="H278" s="83">
        <v>4000</v>
      </c>
      <c r="I278" s="83">
        <v>62000</v>
      </c>
      <c r="J278" s="83">
        <v>20895000</v>
      </c>
      <c r="K278" s="83">
        <v>0</v>
      </c>
      <c r="L278" s="83">
        <v>-31629000</v>
      </c>
      <c r="M278" s="83">
        <v>0</v>
      </c>
      <c r="N278" s="83">
        <v>0</v>
      </c>
      <c r="O278" s="83">
        <v>-339000</v>
      </c>
      <c r="P278" s="83">
        <v>-71000</v>
      </c>
      <c r="Q278" s="83">
        <v>117000</v>
      </c>
      <c r="R278" s="83">
        <v>10943000</v>
      </c>
      <c r="S278" s="83">
        <v>0</v>
      </c>
      <c r="T278" s="83">
        <v>1649000</v>
      </c>
      <c r="U278" s="84" t="s">
        <v>1022</v>
      </c>
      <c r="V278" s="83">
        <v>743140000</v>
      </c>
      <c r="W278" s="83">
        <v>9735000</v>
      </c>
      <c r="X278" s="83">
        <v>9735000</v>
      </c>
      <c r="Y278" s="83">
        <v>0</v>
      </c>
      <c r="Z278" s="83">
        <v>0</v>
      </c>
      <c r="AA278" s="83">
        <v>0</v>
      </c>
      <c r="AB278" s="83">
        <v>0</v>
      </c>
      <c r="AC278" s="83">
        <v>0</v>
      </c>
      <c r="AD278" s="83">
        <v>728230000</v>
      </c>
      <c r="AE278" s="83">
        <v>70999000</v>
      </c>
      <c r="AF278" s="83">
        <v>657231000</v>
      </c>
      <c r="AG278" s="83">
        <v>0</v>
      </c>
      <c r="AH278" s="83">
        <v>0</v>
      </c>
      <c r="AI278" s="83">
        <v>0</v>
      </c>
      <c r="AJ278" s="83">
        <v>0</v>
      </c>
      <c r="AK278" s="83">
        <v>0</v>
      </c>
      <c r="AL278" s="83">
        <v>0</v>
      </c>
      <c r="AM278" s="83">
        <v>0</v>
      </c>
      <c r="AN278" s="83">
        <v>0</v>
      </c>
      <c r="AO278" s="83">
        <v>0</v>
      </c>
      <c r="AP278" s="83"/>
      <c r="AQ278" s="83">
        <v>5175000</v>
      </c>
      <c r="AR278" s="82">
        <v>2016</v>
      </c>
      <c r="AS278" s="83">
        <v>743140000</v>
      </c>
      <c r="AT278" s="83">
        <v>0</v>
      </c>
      <c r="AU278" s="83">
        <v>0</v>
      </c>
      <c r="AV278" s="83">
        <v>0</v>
      </c>
      <c r="AW278" s="83">
        <v>738408000</v>
      </c>
      <c r="AX278" s="83">
        <v>0</v>
      </c>
      <c r="AY278" s="83">
        <v>0</v>
      </c>
      <c r="AZ278" s="83">
        <v>0</v>
      </c>
      <c r="BA278" s="83">
        <v>4732000</v>
      </c>
      <c r="BB278" s="84" t="s">
        <v>780</v>
      </c>
    </row>
    <row r="279" spans="1:54" x14ac:dyDescent="0.25">
      <c r="A279" s="62" t="str">
        <f t="shared" si="4"/>
        <v>110587</v>
      </c>
      <c r="B279" s="68">
        <f>INDEX('Bilag 3'!$B$10:$B$637,MATCH('Data - enkelt'!A279,'Bilag 3'!$G$10:$G$637,0))</f>
        <v>11058</v>
      </c>
      <c r="C279" s="68">
        <f>INDEX('Bilag 3'!$D$10:$D$637,MATCH('Data - enkelt'!A279,'Bilag 3'!$G$10:$G$637,0))</f>
        <v>7</v>
      </c>
      <c r="D279" s="63" t="str">
        <f t="array" ref="D279">INDEX('Bilag 3'!$E$10:$E$636,MATCH(F279&amp;"_"&amp;G279,'Bilag 3'!$A$10:$A$636&amp;"_"&amp;'Bilag 3'!$C$10:$C$636,0))&amp;" - "&amp;INDEX('Bilag 3'!$F$10:$F$636,MATCH(F279&amp;"_"&amp;G279,'Bilag 3'!$A$10:$A$636&amp;"_"&amp;'Bilag 3'!$C$10:$C$636,0))</f>
        <v>Handelsinvest - Danmark (AK)</v>
      </c>
      <c r="E279" s="82">
        <v>201612</v>
      </c>
      <c r="F279" s="82">
        <v>11058</v>
      </c>
      <c r="G279" s="82">
        <v>7</v>
      </c>
      <c r="H279" s="83">
        <v>0</v>
      </c>
      <c r="I279" s="83">
        <v>64000</v>
      </c>
      <c r="J279" s="83">
        <v>29781000</v>
      </c>
      <c r="K279" s="83">
        <v>0</v>
      </c>
      <c r="L279" s="83">
        <v>17688000</v>
      </c>
      <c r="M279" s="83">
        <v>0</v>
      </c>
      <c r="N279" s="83">
        <v>0</v>
      </c>
      <c r="O279" s="83">
        <v>0</v>
      </c>
      <c r="P279" s="83">
        <v>0</v>
      </c>
      <c r="Q279" s="83">
        <v>2831000</v>
      </c>
      <c r="R279" s="83">
        <v>17538000</v>
      </c>
      <c r="S279" s="83">
        <v>0</v>
      </c>
      <c r="T279" s="83">
        <v>0</v>
      </c>
      <c r="U279" s="84" t="s">
        <v>1023</v>
      </c>
      <c r="V279" s="83">
        <v>1530378000</v>
      </c>
      <c r="W279" s="83">
        <v>2808000</v>
      </c>
      <c r="X279" s="83">
        <v>2808000</v>
      </c>
      <c r="Y279" s="83">
        <v>0</v>
      </c>
      <c r="Z279" s="83">
        <v>0</v>
      </c>
      <c r="AA279" s="83">
        <v>0</v>
      </c>
      <c r="AB279" s="83">
        <v>0</v>
      </c>
      <c r="AC279" s="83">
        <v>0</v>
      </c>
      <c r="AD279" s="83">
        <v>1499865000</v>
      </c>
      <c r="AE279" s="83">
        <v>1473635000</v>
      </c>
      <c r="AF279" s="83">
        <v>26230000</v>
      </c>
      <c r="AG279" s="83">
        <v>0</v>
      </c>
      <c r="AH279" s="83">
        <v>0</v>
      </c>
      <c r="AI279" s="83">
        <v>0</v>
      </c>
      <c r="AJ279" s="83">
        <v>0</v>
      </c>
      <c r="AK279" s="83">
        <v>0</v>
      </c>
      <c r="AL279" s="83">
        <v>0</v>
      </c>
      <c r="AM279" s="83">
        <v>0</v>
      </c>
      <c r="AN279" s="83">
        <v>0</v>
      </c>
      <c r="AO279" s="83">
        <v>0</v>
      </c>
      <c r="AP279" s="83"/>
      <c r="AQ279" s="83">
        <v>27705000</v>
      </c>
      <c r="AR279" s="82">
        <v>2016</v>
      </c>
      <c r="AS279" s="83">
        <v>1530378000</v>
      </c>
      <c r="AT279" s="83">
        <v>0</v>
      </c>
      <c r="AU279" s="83">
        <v>0</v>
      </c>
      <c r="AV279" s="83">
        <v>0</v>
      </c>
      <c r="AW279" s="83">
        <v>1499081000</v>
      </c>
      <c r="AX279" s="83">
        <v>0</v>
      </c>
      <c r="AY279" s="83">
        <v>0</v>
      </c>
      <c r="AZ279" s="83">
        <v>0</v>
      </c>
      <c r="BA279" s="83">
        <v>31297000</v>
      </c>
      <c r="BB279" s="84" t="s">
        <v>780</v>
      </c>
    </row>
    <row r="280" spans="1:54" x14ac:dyDescent="0.25">
      <c r="A280" s="62" t="str">
        <f t="shared" si="4"/>
        <v>110588</v>
      </c>
      <c r="B280" s="68">
        <f>INDEX('Bilag 3'!$B$10:$B$637,MATCH('Data - enkelt'!A280,'Bilag 3'!$G$10:$G$637,0))</f>
        <v>11058</v>
      </c>
      <c r="C280" s="68">
        <f>INDEX('Bilag 3'!$D$10:$D$637,MATCH('Data - enkelt'!A280,'Bilag 3'!$G$10:$G$637,0))</f>
        <v>8</v>
      </c>
      <c r="D280" s="63" t="str">
        <f t="array" ref="D280">INDEX('Bilag 3'!$E$10:$E$636,MATCH(F280&amp;"_"&amp;G280,'Bilag 3'!$A$10:$A$636&amp;"_"&amp;'Bilag 3'!$C$10:$C$636,0))&amp;" - "&amp;INDEX('Bilag 3'!$F$10:$F$636,MATCH(F280&amp;"_"&amp;G280,'Bilag 3'!$A$10:$A$636&amp;"_"&amp;'Bilag 3'!$C$10:$C$636,0))</f>
        <v>Handelsinvest - Fjernøsten (AK)</v>
      </c>
      <c r="E280" s="82">
        <v>201612</v>
      </c>
      <c r="F280" s="82">
        <v>11058</v>
      </c>
      <c r="G280" s="82">
        <v>8</v>
      </c>
      <c r="H280" s="83">
        <v>13000</v>
      </c>
      <c r="I280" s="83">
        <v>37000</v>
      </c>
      <c r="J280" s="83">
        <v>15173000</v>
      </c>
      <c r="K280" s="83">
        <v>0</v>
      </c>
      <c r="L280" s="83">
        <v>71198000</v>
      </c>
      <c r="M280" s="83">
        <v>0</v>
      </c>
      <c r="N280" s="83">
        <v>0</v>
      </c>
      <c r="O280" s="83">
        <v>-117000</v>
      </c>
      <c r="P280" s="83">
        <v>73000</v>
      </c>
      <c r="Q280" s="83">
        <v>323000</v>
      </c>
      <c r="R280" s="83">
        <v>11780000</v>
      </c>
      <c r="S280" s="83">
        <v>0</v>
      </c>
      <c r="T280" s="83">
        <v>1515000</v>
      </c>
      <c r="U280" s="84" t="s">
        <v>1024</v>
      </c>
      <c r="V280" s="83">
        <v>772937000</v>
      </c>
      <c r="W280" s="83">
        <v>11949000</v>
      </c>
      <c r="X280" s="83">
        <v>11949000</v>
      </c>
      <c r="Y280" s="83">
        <v>0</v>
      </c>
      <c r="Z280" s="83">
        <v>0</v>
      </c>
      <c r="AA280" s="83">
        <v>0</v>
      </c>
      <c r="AB280" s="83">
        <v>0</v>
      </c>
      <c r="AC280" s="83">
        <v>0</v>
      </c>
      <c r="AD280" s="83">
        <v>760365000</v>
      </c>
      <c r="AE280" s="83">
        <v>0</v>
      </c>
      <c r="AF280" s="83">
        <v>760365000</v>
      </c>
      <c r="AG280" s="83">
        <v>0</v>
      </c>
      <c r="AH280" s="83">
        <v>0</v>
      </c>
      <c r="AI280" s="83">
        <v>0</v>
      </c>
      <c r="AJ280" s="83">
        <v>0</v>
      </c>
      <c r="AK280" s="83">
        <v>0</v>
      </c>
      <c r="AL280" s="83">
        <v>0</v>
      </c>
      <c r="AM280" s="83">
        <v>0</v>
      </c>
      <c r="AN280" s="83">
        <v>0</v>
      </c>
      <c r="AO280" s="83">
        <v>0</v>
      </c>
      <c r="AP280" s="83"/>
      <c r="AQ280" s="83">
        <v>622000</v>
      </c>
      <c r="AR280" s="82">
        <v>2016</v>
      </c>
      <c r="AS280" s="83">
        <v>772937000</v>
      </c>
      <c r="AT280" s="83">
        <v>0</v>
      </c>
      <c r="AU280" s="83">
        <v>0</v>
      </c>
      <c r="AV280" s="83">
        <v>0</v>
      </c>
      <c r="AW280" s="83">
        <v>771184000</v>
      </c>
      <c r="AX280" s="83">
        <v>0</v>
      </c>
      <c r="AY280" s="83">
        <v>0</v>
      </c>
      <c r="AZ280" s="83">
        <v>0</v>
      </c>
      <c r="BA280" s="83">
        <v>1753000</v>
      </c>
      <c r="BB280" s="84" t="s">
        <v>780</v>
      </c>
    </row>
    <row r="281" spans="1:54" x14ac:dyDescent="0.25">
      <c r="A281" s="62" t="str">
        <f t="shared" si="4"/>
        <v>1105814</v>
      </c>
      <c r="B281" s="68">
        <f>INDEX('Bilag 3'!$B$10:$B$637,MATCH('Data - enkelt'!A281,'Bilag 3'!$G$10:$G$637,0))</f>
        <v>11058</v>
      </c>
      <c r="C281" s="68">
        <f>INDEX('Bilag 3'!$D$10:$D$637,MATCH('Data - enkelt'!A281,'Bilag 3'!$G$10:$G$637,0))</f>
        <v>14</v>
      </c>
      <c r="D281" s="63" t="str">
        <f t="array" ref="D281">INDEX('Bilag 3'!$E$10:$E$636,MATCH(F281&amp;"_"&amp;G281,'Bilag 3'!$A$10:$A$636&amp;"_"&amp;'Bilag 3'!$C$10:$C$636,0))&amp;" - "&amp;INDEX('Bilag 3'!$F$10:$F$636,MATCH(F281&amp;"_"&amp;G281,'Bilag 3'!$A$10:$A$636&amp;"_"&amp;'Bilag 3'!$C$10:$C$636,0))</f>
        <v>Handelsinvest - Kina (AK)</v>
      </c>
      <c r="E281" s="82">
        <v>201612</v>
      </c>
      <c r="F281" s="82">
        <v>11058</v>
      </c>
      <c r="G281" s="82">
        <v>14</v>
      </c>
      <c r="H281" s="83">
        <v>8000</v>
      </c>
      <c r="I281" s="83">
        <v>1000</v>
      </c>
      <c r="J281" s="83">
        <v>1154000</v>
      </c>
      <c r="K281" s="83">
        <v>0</v>
      </c>
      <c r="L281" s="83">
        <v>1595000</v>
      </c>
      <c r="M281" s="83">
        <v>0</v>
      </c>
      <c r="N281" s="83">
        <v>0</v>
      </c>
      <c r="O281" s="83">
        <v>9000</v>
      </c>
      <c r="P281" s="83">
        <v>6000</v>
      </c>
      <c r="Q281" s="83">
        <v>32000</v>
      </c>
      <c r="R281" s="83">
        <v>1002000</v>
      </c>
      <c r="S281" s="83">
        <v>0</v>
      </c>
      <c r="T281" s="83">
        <v>75000</v>
      </c>
      <c r="U281" s="84" t="s">
        <v>1025</v>
      </c>
      <c r="V281" s="83">
        <v>45203000</v>
      </c>
      <c r="W281" s="83">
        <v>548000</v>
      </c>
      <c r="X281" s="83">
        <v>548000</v>
      </c>
      <c r="Y281" s="83">
        <v>0</v>
      </c>
      <c r="Z281" s="83">
        <v>0</v>
      </c>
      <c r="AA281" s="83">
        <v>0</v>
      </c>
      <c r="AB281" s="83">
        <v>0</v>
      </c>
      <c r="AC281" s="83">
        <v>0</v>
      </c>
      <c r="AD281" s="83">
        <v>44220000</v>
      </c>
      <c r="AE281" s="83">
        <v>0</v>
      </c>
      <c r="AF281" s="83">
        <v>44220000</v>
      </c>
      <c r="AG281" s="83">
        <v>0</v>
      </c>
      <c r="AH281" s="83">
        <v>0</v>
      </c>
      <c r="AI281" s="83">
        <v>0</v>
      </c>
      <c r="AJ281" s="83">
        <v>0</v>
      </c>
      <c r="AK281" s="83">
        <v>0</v>
      </c>
      <c r="AL281" s="83">
        <v>0</v>
      </c>
      <c r="AM281" s="83">
        <v>0</v>
      </c>
      <c r="AN281" s="83">
        <v>0</v>
      </c>
      <c r="AO281" s="83">
        <v>0</v>
      </c>
      <c r="AP281" s="83"/>
      <c r="AQ281" s="83">
        <v>436000</v>
      </c>
      <c r="AR281" s="82">
        <v>2016</v>
      </c>
      <c r="AS281" s="83">
        <v>45203000</v>
      </c>
      <c r="AT281" s="83">
        <v>0</v>
      </c>
      <c r="AU281" s="83">
        <v>0</v>
      </c>
      <c r="AV281" s="83">
        <v>0</v>
      </c>
      <c r="AW281" s="83">
        <v>44579000</v>
      </c>
      <c r="AX281" s="83">
        <v>0</v>
      </c>
      <c r="AY281" s="83">
        <v>0</v>
      </c>
      <c r="AZ281" s="83">
        <v>0</v>
      </c>
      <c r="BA281" s="83">
        <v>624000</v>
      </c>
      <c r="BB281" s="84" t="s">
        <v>780</v>
      </c>
    </row>
    <row r="282" spans="1:54" x14ac:dyDescent="0.25">
      <c r="A282" s="62" t="str">
        <f t="shared" si="4"/>
        <v>1105815</v>
      </c>
      <c r="B282" s="68">
        <f>INDEX('Bilag 3'!$B$10:$B$637,MATCH('Data - enkelt'!A282,'Bilag 3'!$G$10:$G$637,0))</f>
        <v>11058</v>
      </c>
      <c r="C282" s="68">
        <f>INDEX('Bilag 3'!$D$10:$D$637,MATCH('Data - enkelt'!A282,'Bilag 3'!$G$10:$G$637,0))</f>
        <v>15</v>
      </c>
      <c r="D282" s="63" t="str">
        <f t="array" ref="D282">INDEX('Bilag 3'!$E$10:$E$636,MATCH(F282&amp;"_"&amp;G282,'Bilag 3'!$A$10:$A$636&amp;"_"&amp;'Bilag 3'!$C$10:$C$636,0))&amp;" - "&amp;INDEX('Bilag 3'!$F$10:$F$636,MATCH(F282&amp;"_"&amp;G282,'Bilag 3'!$A$10:$A$636&amp;"_"&amp;'Bilag 3'!$C$10:$C$636,0))</f>
        <v>Handelsinvest - Højrentelande (AK)</v>
      </c>
      <c r="E282" s="82">
        <v>201612</v>
      </c>
      <c r="F282" s="82">
        <v>11058</v>
      </c>
      <c r="G282" s="82">
        <v>15</v>
      </c>
      <c r="H282" s="83">
        <v>14345000</v>
      </c>
      <c r="I282" s="83">
        <v>36000</v>
      </c>
      <c r="J282" s="83">
        <v>0</v>
      </c>
      <c r="K282" s="83">
        <v>8761000</v>
      </c>
      <c r="L282" s="83">
        <v>0</v>
      </c>
      <c r="M282" s="83">
        <v>0</v>
      </c>
      <c r="N282" s="83">
        <v>3284000</v>
      </c>
      <c r="O282" s="83">
        <v>-344000</v>
      </c>
      <c r="P282" s="83">
        <v>0</v>
      </c>
      <c r="Q282" s="83">
        <v>0</v>
      </c>
      <c r="R282" s="83">
        <v>2878000</v>
      </c>
      <c r="S282" s="83">
        <v>0</v>
      </c>
      <c r="T282" s="83">
        <v>0</v>
      </c>
      <c r="U282" s="84" t="s">
        <v>1026</v>
      </c>
      <c r="V282" s="83">
        <v>211788000</v>
      </c>
      <c r="W282" s="83">
        <v>2706000</v>
      </c>
      <c r="X282" s="83">
        <v>2706000</v>
      </c>
      <c r="Y282" s="83">
        <v>0</v>
      </c>
      <c r="Z282" s="83">
        <v>208816000</v>
      </c>
      <c r="AA282" s="83">
        <v>0</v>
      </c>
      <c r="AB282" s="83">
        <v>188941000</v>
      </c>
      <c r="AC282" s="83">
        <v>19875000</v>
      </c>
      <c r="AD282" s="83">
        <v>0</v>
      </c>
      <c r="AE282" s="83">
        <v>0</v>
      </c>
      <c r="AF282" s="83">
        <v>0</v>
      </c>
      <c r="AG282" s="83">
        <v>0</v>
      </c>
      <c r="AH282" s="83">
        <v>0</v>
      </c>
      <c r="AI282" s="83">
        <v>0</v>
      </c>
      <c r="AJ282" s="83">
        <v>0</v>
      </c>
      <c r="AK282" s="83">
        <v>0</v>
      </c>
      <c r="AL282" s="83">
        <v>0</v>
      </c>
      <c r="AM282" s="83">
        <v>0</v>
      </c>
      <c r="AN282" s="83">
        <v>0</v>
      </c>
      <c r="AO282" s="83">
        <v>0</v>
      </c>
      <c r="AP282" s="83"/>
      <c r="AQ282" s="83">
        <v>266000</v>
      </c>
      <c r="AR282" s="82">
        <v>2016</v>
      </c>
      <c r="AS282" s="83">
        <v>211788000</v>
      </c>
      <c r="AT282" s="83">
        <v>0</v>
      </c>
      <c r="AU282" s="83">
        <v>0</v>
      </c>
      <c r="AV282" s="83">
        <v>0</v>
      </c>
      <c r="AW282" s="83">
        <v>210631000</v>
      </c>
      <c r="AX282" s="83">
        <v>0</v>
      </c>
      <c r="AY282" s="83">
        <v>0</v>
      </c>
      <c r="AZ282" s="83">
        <v>0</v>
      </c>
      <c r="BA282" s="83">
        <v>1158000</v>
      </c>
      <c r="BB282" s="84" t="s">
        <v>780</v>
      </c>
    </row>
    <row r="283" spans="1:54" x14ac:dyDescent="0.25">
      <c r="A283" s="62" t="str">
        <f t="shared" si="4"/>
        <v>1105816</v>
      </c>
      <c r="B283" s="68">
        <f>INDEX('Bilag 3'!$B$10:$B$637,MATCH('Data - enkelt'!A283,'Bilag 3'!$G$10:$G$637,0))</f>
        <v>11058</v>
      </c>
      <c r="C283" s="68">
        <f>INDEX('Bilag 3'!$D$10:$D$637,MATCH('Data - enkelt'!A283,'Bilag 3'!$G$10:$G$637,0))</f>
        <v>16</v>
      </c>
      <c r="D283" s="63" t="str">
        <f t="array" ref="D283">INDEX('Bilag 3'!$E$10:$E$636,MATCH(F283&amp;"_"&amp;G283,'Bilag 3'!$A$10:$A$636&amp;"_"&amp;'Bilag 3'!$C$10:$C$636,0))&amp;" - "&amp;INDEX('Bilag 3'!$F$10:$F$636,MATCH(F283&amp;"_"&amp;G283,'Bilag 3'!$A$10:$A$636&amp;"_"&amp;'Bilag 3'!$C$10:$C$636,0))</f>
        <v>Handelsinvest - Danske Obligationer (AK)</v>
      </c>
      <c r="E283" s="82">
        <v>201612</v>
      </c>
      <c r="F283" s="82">
        <v>11058</v>
      </c>
      <c r="G283" s="82">
        <v>16</v>
      </c>
      <c r="H283" s="83">
        <v>77867000</v>
      </c>
      <c r="I283" s="83">
        <v>197000</v>
      </c>
      <c r="J283" s="83">
        <v>0</v>
      </c>
      <c r="K283" s="83">
        <v>54720000</v>
      </c>
      <c r="L283" s="83">
        <v>0</v>
      </c>
      <c r="M283" s="83">
        <v>0</v>
      </c>
      <c r="N283" s="83">
        <v>0</v>
      </c>
      <c r="O283" s="83">
        <v>0</v>
      </c>
      <c r="P283" s="83">
        <v>0</v>
      </c>
      <c r="Q283" s="83">
        <v>0</v>
      </c>
      <c r="R283" s="83">
        <v>19723000</v>
      </c>
      <c r="S283" s="83">
        <v>0</v>
      </c>
      <c r="T283" s="83">
        <v>0</v>
      </c>
      <c r="U283" s="84" t="s">
        <v>1027</v>
      </c>
      <c r="V283" s="83">
        <v>3755254000</v>
      </c>
      <c r="W283" s="83">
        <v>901000</v>
      </c>
      <c r="X283" s="83">
        <v>901000</v>
      </c>
      <c r="Y283" s="83">
        <v>0</v>
      </c>
      <c r="Z283" s="83">
        <v>3560605000</v>
      </c>
      <c r="AA283" s="83">
        <v>3383736000</v>
      </c>
      <c r="AB283" s="83">
        <v>176869000</v>
      </c>
      <c r="AC283" s="83">
        <v>0</v>
      </c>
      <c r="AD283" s="83">
        <v>0</v>
      </c>
      <c r="AE283" s="83">
        <v>0</v>
      </c>
      <c r="AF283" s="83">
        <v>0</v>
      </c>
      <c r="AG283" s="83">
        <v>0</v>
      </c>
      <c r="AH283" s="83">
        <v>0</v>
      </c>
      <c r="AI283" s="83">
        <v>0</v>
      </c>
      <c r="AJ283" s="83">
        <v>0</v>
      </c>
      <c r="AK283" s="83">
        <v>0</v>
      </c>
      <c r="AL283" s="83">
        <v>0</v>
      </c>
      <c r="AM283" s="83">
        <v>0</v>
      </c>
      <c r="AN283" s="83">
        <v>0</v>
      </c>
      <c r="AO283" s="83">
        <v>0</v>
      </c>
      <c r="AP283" s="83"/>
      <c r="AQ283" s="83">
        <v>193748000</v>
      </c>
      <c r="AR283" s="82">
        <v>2016</v>
      </c>
      <c r="AS283" s="83">
        <v>3755254000</v>
      </c>
      <c r="AT283" s="83">
        <v>0</v>
      </c>
      <c r="AU283" s="83">
        <v>0</v>
      </c>
      <c r="AV283" s="83">
        <v>0</v>
      </c>
      <c r="AW283" s="83">
        <v>3753657000</v>
      </c>
      <c r="AX283" s="83">
        <v>0</v>
      </c>
      <c r="AY283" s="83">
        <v>0</v>
      </c>
      <c r="AZ283" s="83">
        <v>0</v>
      </c>
      <c r="BA283" s="83">
        <v>1597000</v>
      </c>
      <c r="BB283" s="84" t="s">
        <v>780</v>
      </c>
    </row>
    <row r="284" spans="1:54" x14ac:dyDescent="0.25">
      <c r="A284" s="62" t="str">
        <f t="shared" si="4"/>
        <v>1105818</v>
      </c>
      <c r="B284" s="68">
        <f>INDEX('Bilag 3'!$B$10:$B$637,MATCH('Data - enkelt'!A284,'Bilag 3'!$G$10:$G$637,0))</f>
        <v>11058</v>
      </c>
      <c r="C284" s="68">
        <f>INDEX('Bilag 3'!$D$10:$D$637,MATCH('Data - enkelt'!A284,'Bilag 3'!$G$10:$G$637,0))</f>
        <v>18</v>
      </c>
      <c r="D284" s="63" t="str">
        <f t="array" ref="D284">INDEX('Bilag 3'!$E$10:$E$636,MATCH(F284&amp;"_"&amp;G284,'Bilag 3'!$A$10:$A$636&amp;"_"&amp;'Bilag 3'!$C$10:$C$636,0))&amp;" - "&amp;INDEX('Bilag 3'!$F$10:$F$636,MATCH(F284&amp;"_"&amp;G284,'Bilag 3'!$A$10:$A$636&amp;"_"&amp;'Bilag 3'!$C$10:$C$636,0))</f>
        <v>Handelsinvest - Norden (AK)</v>
      </c>
      <c r="E284" s="82">
        <v>201612</v>
      </c>
      <c r="F284" s="82">
        <v>11058</v>
      </c>
      <c r="G284" s="82">
        <v>18</v>
      </c>
      <c r="H284" s="83">
        <v>7000</v>
      </c>
      <c r="I284" s="83">
        <v>16000</v>
      </c>
      <c r="J284" s="83">
        <v>4946000</v>
      </c>
      <c r="K284" s="83">
        <v>0</v>
      </c>
      <c r="L284" s="83">
        <v>3923000</v>
      </c>
      <c r="M284" s="83">
        <v>0</v>
      </c>
      <c r="N284" s="83">
        <v>0</v>
      </c>
      <c r="O284" s="83">
        <v>-75000</v>
      </c>
      <c r="P284" s="83">
        <v>0</v>
      </c>
      <c r="Q284" s="83">
        <v>38000</v>
      </c>
      <c r="R284" s="83">
        <v>2791000</v>
      </c>
      <c r="S284" s="83">
        <v>0</v>
      </c>
      <c r="T284" s="83">
        <v>-1273000</v>
      </c>
      <c r="U284" s="84" t="s">
        <v>1028</v>
      </c>
      <c r="V284" s="83">
        <v>152837000</v>
      </c>
      <c r="W284" s="83">
        <v>2279000</v>
      </c>
      <c r="X284" s="83">
        <v>2279000</v>
      </c>
      <c r="Y284" s="83">
        <v>0</v>
      </c>
      <c r="Z284" s="83">
        <v>0</v>
      </c>
      <c r="AA284" s="83">
        <v>0</v>
      </c>
      <c r="AB284" s="83">
        <v>0</v>
      </c>
      <c r="AC284" s="83">
        <v>0</v>
      </c>
      <c r="AD284" s="83">
        <v>150517000</v>
      </c>
      <c r="AE284" s="83">
        <v>40434000</v>
      </c>
      <c r="AF284" s="83">
        <v>110084000</v>
      </c>
      <c r="AG284" s="83">
        <v>0</v>
      </c>
      <c r="AH284" s="83">
        <v>0</v>
      </c>
      <c r="AI284" s="83">
        <v>0</v>
      </c>
      <c r="AJ284" s="83">
        <v>0</v>
      </c>
      <c r="AK284" s="83">
        <v>0</v>
      </c>
      <c r="AL284" s="83">
        <v>0</v>
      </c>
      <c r="AM284" s="83">
        <v>0</v>
      </c>
      <c r="AN284" s="83">
        <v>0</v>
      </c>
      <c r="AO284" s="83">
        <v>0</v>
      </c>
      <c r="AP284" s="83"/>
      <c r="AQ284" s="83">
        <v>41000</v>
      </c>
      <c r="AR284" s="82">
        <v>2016</v>
      </c>
      <c r="AS284" s="83">
        <v>152837000</v>
      </c>
      <c r="AT284" s="83">
        <v>0</v>
      </c>
      <c r="AU284" s="83">
        <v>0</v>
      </c>
      <c r="AV284" s="83">
        <v>0</v>
      </c>
      <c r="AW284" s="83">
        <v>152169000</v>
      </c>
      <c r="AX284" s="83">
        <v>0</v>
      </c>
      <c r="AY284" s="83">
        <v>0</v>
      </c>
      <c r="AZ284" s="83">
        <v>0</v>
      </c>
      <c r="BA284" s="83">
        <v>668000</v>
      </c>
      <c r="BB284" s="84" t="s">
        <v>780</v>
      </c>
    </row>
    <row r="285" spans="1:54" x14ac:dyDescent="0.25">
      <c r="A285" s="62" t="str">
        <f t="shared" si="4"/>
        <v>1105819</v>
      </c>
      <c r="B285" s="68">
        <f>INDEX('Bilag 3'!$B$10:$B$637,MATCH('Data - enkelt'!A285,'Bilag 3'!$G$10:$G$637,0))</f>
        <v>11058</v>
      </c>
      <c r="C285" s="68">
        <f>INDEX('Bilag 3'!$D$10:$D$637,MATCH('Data - enkelt'!A285,'Bilag 3'!$G$10:$G$637,0))</f>
        <v>19</v>
      </c>
      <c r="D285" s="63" t="str">
        <f t="array" ref="D285">INDEX('Bilag 3'!$E$10:$E$636,MATCH(F285&amp;"_"&amp;G285,'Bilag 3'!$A$10:$A$636&amp;"_"&amp;'Bilag 3'!$C$10:$C$636,0))&amp;" - "&amp;INDEX('Bilag 3'!$F$10:$F$636,MATCH(F285&amp;"_"&amp;G285,'Bilag 3'!$A$10:$A$636&amp;"_"&amp;'Bilag 3'!$C$10:$C$636,0))</f>
        <v>Handelsinvest - Latinamerika (AK)</v>
      </c>
      <c r="E285" s="82">
        <v>201612</v>
      </c>
      <c r="F285" s="82">
        <v>11058</v>
      </c>
      <c r="G285" s="82">
        <v>19</v>
      </c>
      <c r="H285" s="83">
        <v>8000</v>
      </c>
      <c r="I285" s="83">
        <v>1000</v>
      </c>
      <c r="J285" s="83">
        <v>753000</v>
      </c>
      <c r="K285" s="83">
        <v>0</v>
      </c>
      <c r="L285" s="83">
        <v>5781000</v>
      </c>
      <c r="M285" s="83">
        <v>0</v>
      </c>
      <c r="N285" s="83">
        <v>0</v>
      </c>
      <c r="O285" s="83">
        <v>-8000</v>
      </c>
      <c r="P285" s="83">
        <v>2000</v>
      </c>
      <c r="Q285" s="83">
        <v>8000</v>
      </c>
      <c r="R285" s="83">
        <v>667000</v>
      </c>
      <c r="S285" s="83">
        <v>0</v>
      </c>
      <c r="T285" s="83">
        <v>84000</v>
      </c>
      <c r="U285" s="84" t="s">
        <v>1029</v>
      </c>
      <c r="V285" s="83">
        <v>26417000</v>
      </c>
      <c r="W285" s="83">
        <v>406000</v>
      </c>
      <c r="X285" s="83">
        <v>406000</v>
      </c>
      <c r="Y285" s="83">
        <v>0</v>
      </c>
      <c r="Z285" s="83">
        <v>0</v>
      </c>
      <c r="AA285" s="83">
        <v>0</v>
      </c>
      <c r="AB285" s="83">
        <v>0</v>
      </c>
      <c r="AC285" s="83">
        <v>0</v>
      </c>
      <c r="AD285" s="83">
        <v>25756000</v>
      </c>
      <c r="AE285" s="83">
        <v>0</v>
      </c>
      <c r="AF285" s="83">
        <v>25756000</v>
      </c>
      <c r="AG285" s="83">
        <v>0</v>
      </c>
      <c r="AH285" s="83">
        <v>0</v>
      </c>
      <c r="AI285" s="83">
        <v>0</v>
      </c>
      <c r="AJ285" s="83">
        <v>0</v>
      </c>
      <c r="AK285" s="83">
        <v>0</v>
      </c>
      <c r="AL285" s="83">
        <v>0</v>
      </c>
      <c r="AM285" s="83">
        <v>0</v>
      </c>
      <c r="AN285" s="83">
        <v>0</v>
      </c>
      <c r="AO285" s="83">
        <v>0</v>
      </c>
      <c r="AP285" s="83"/>
      <c r="AQ285" s="83">
        <v>256000</v>
      </c>
      <c r="AR285" s="82">
        <v>2016</v>
      </c>
      <c r="AS285" s="83">
        <v>26417000</v>
      </c>
      <c r="AT285" s="83">
        <v>0</v>
      </c>
      <c r="AU285" s="83">
        <v>0</v>
      </c>
      <c r="AV285" s="83">
        <v>0</v>
      </c>
      <c r="AW285" s="83">
        <v>26017000</v>
      </c>
      <c r="AX285" s="83">
        <v>0</v>
      </c>
      <c r="AY285" s="83">
        <v>0</v>
      </c>
      <c r="AZ285" s="83">
        <v>0</v>
      </c>
      <c r="BA285" s="83">
        <v>401000</v>
      </c>
      <c r="BB285" s="84" t="s">
        <v>780</v>
      </c>
    </row>
    <row r="286" spans="1:54" x14ac:dyDescent="0.25">
      <c r="A286" s="62" t="str">
        <f t="shared" si="4"/>
        <v>1105821</v>
      </c>
      <c r="B286" s="68">
        <f>INDEX('Bilag 3'!$B$10:$B$637,MATCH('Data - enkelt'!A286,'Bilag 3'!$G$10:$G$637,0))</f>
        <v>11058</v>
      </c>
      <c r="C286" s="68">
        <f>INDEX('Bilag 3'!$D$10:$D$637,MATCH('Data - enkelt'!A286,'Bilag 3'!$G$10:$G$637,0))</f>
        <v>21</v>
      </c>
      <c r="D286" s="63" t="str">
        <f t="array" ref="D286">INDEX('Bilag 3'!$E$10:$E$636,MATCH(F286&amp;"_"&amp;G286,'Bilag 3'!$A$10:$A$636&amp;"_"&amp;'Bilag 3'!$C$10:$C$636,0))&amp;" - "&amp;INDEX('Bilag 3'!$F$10:$F$636,MATCH(F286&amp;"_"&amp;G286,'Bilag 3'!$A$10:$A$636&amp;"_"&amp;'Bilag 3'!$C$10:$C$636,0))</f>
        <v>Handelsinvest - Nordamerika (AK)</v>
      </c>
      <c r="E286" s="82">
        <v>201612</v>
      </c>
      <c r="F286" s="82">
        <v>11058</v>
      </c>
      <c r="G286" s="82">
        <v>21</v>
      </c>
      <c r="H286" s="83">
        <v>120000</v>
      </c>
      <c r="I286" s="83">
        <v>53000</v>
      </c>
      <c r="J286" s="83">
        <v>9900000</v>
      </c>
      <c r="K286" s="83">
        <v>0</v>
      </c>
      <c r="L286" s="83">
        <v>147084000</v>
      </c>
      <c r="M286" s="83">
        <v>0</v>
      </c>
      <c r="N286" s="83">
        <v>0</v>
      </c>
      <c r="O286" s="83">
        <v>-183000</v>
      </c>
      <c r="P286" s="83">
        <v>-64000</v>
      </c>
      <c r="Q286" s="83">
        <v>88000</v>
      </c>
      <c r="R286" s="83">
        <v>14085000</v>
      </c>
      <c r="S286" s="83">
        <v>0</v>
      </c>
      <c r="T286" s="83">
        <v>1344000</v>
      </c>
      <c r="U286" s="84" t="s">
        <v>1030</v>
      </c>
      <c r="V286" s="83">
        <v>1104711000</v>
      </c>
      <c r="W286" s="83">
        <v>19314000</v>
      </c>
      <c r="X286" s="83">
        <v>19314000</v>
      </c>
      <c r="Y286" s="83">
        <v>0</v>
      </c>
      <c r="Z286" s="83">
        <v>0</v>
      </c>
      <c r="AA286" s="83">
        <v>0</v>
      </c>
      <c r="AB286" s="83">
        <v>0</v>
      </c>
      <c r="AC286" s="83">
        <v>0</v>
      </c>
      <c r="AD286" s="83">
        <v>1084021000</v>
      </c>
      <c r="AE286" s="83">
        <v>0</v>
      </c>
      <c r="AF286" s="83">
        <v>1084021000</v>
      </c>
      <c r="AG286" s="83">
        <v>0</v>
      </c>
      <c r="AH286" s="83">
        <v>0</v>
      </c>
      <c r="AI286" s="83">
        <v>0</v>
      </c>
      <c r="AJ286" s="83">
        <v>0</v>
      </c>
      <c r="AK286" s="83">
        <v>0</v>
      </c>
      <c r="AL286" s="83">
        <v>0</v>
      </c>
      <c r="AM286" s="83">
        <v>0</v>
      </c>
      <c r="AN286" s="83">
        <v>0</v>
      </c>
      <c r="AO286" s="83">
        <v>0</v>
      </c>
      <c r="AP286" s="83"/>
      <c r="AQ286" s="83">
        <v>1377000</v>
      </c>
      <c r="AR286" s="82">
        <v>2016</v>
      </c>
      <c r="AS286" s="83">
        <v>1104711000</v>
      </c>
      <c r="AT286" s="83">
        <v>0</v>
      </c>
      <c r="AU286" s="83">
        <v>0</v>
      </c>
      <c r="AV286" s="83">
        <v>0</v>
      </c>
      <c r="AW286" s="83">
        <v>1102698000</v>
      </c>
      <c r="AX286" s="83">
        <v>0</v>
      </c>
      <c r="AY286" s="83">
        <v>0</v>
      </c>
      <c r="AZ286" s="83">
        <v>0</v>
      </c>
      <c r="BA286" s="83">
        <v>2013000</v>
      </c>
      <c r="BB286" s="84" t="s">
        <v>780</v>
      </c>
    </row>
    <row r="287" spans="1:54" x14ac:dyDescent="0.25">
      <c r="A287" s="62" t="str">
        <f t="shared" si="4"/>
        <v>1105822</v>
      </c>
      <c r="B287" s="68">
        <f>INDEX('Bilag 3'!$B$10:$B$637,MATCH('Data - enkelt'!A287,'Bilag 3'!$G$10:$G$637,0))</f>
        <v>11058</v>
      </c>
      <c r="C287" s="68">
        <f>INDEX('Bilag 3'!$D$10:$D$637,MATCH('Data - enkelt'!A287,'Bilag 3'!$G$10:$G$637,0))</f>
        <v>22</v>
      </c>
      <c r="D287" s="63" t="str">
        <f t="array" ref="D287">INDEX('Bilag 3'!$E$10:$E$636,MATCH(F287&amp;"_"&amp;G287,'Bilag 3'!$A$10:$A$636&amp;"_"&amp;'Bilag 3'!$C$10:$C$636,0))&amp;" - "&amp;INDEX('Bilag 3'!$F$10:$F$636,MATCH(F287&amp;"_"&amp;G287,'Bilag 3'!$A$10:$A$636&amp;"_"&amp;'Bilag 3'!$C$10:$C$636,0))</f>
        <v>Handelsinvest - Virksomhedsobligationer (AK)</v>
      </c>
      <c r="E287" s="82">
        <v>201612</v>
      </c>
      <c r="F287" s="82">
        <v>11058</v>
      </c>
      <c r="G287" s="82">
        <v>22</v>
      </c>
      <c r="H287" s="83">
        <v>17898000</v>
      </c>
      <c r="I287" s="83">
        <v>72000</v>
      </c>
      <c r="J287" s="83">
        <v>0</v>
      </c>
      <c r="K287" s="83">
        <v>8611000</v>
      </c>
      <c r="L287" s="83">
        <v>0</v>
      </c>
      <c r="M287" s="83">
        <v>0</v>
      </c>
      <c r="N287" s="83">
        <v>0</v>
      </c>
      <c r="O287" s="83">
        <v>-40000</v>
      </c>
      <c r="P287" s="83">
        <v>0</v>
      </c>
      <c r="Q287" s="83">
        <v>0</v>
      </c>
      <c r="R287" s="83">
        <v>7670000</v>
      </c>
      <c r="S287" s="83">
        <v>0</v>
      </c>
      <c r="T287" s="83">
        <v>0</v>
      </c>
      <c r="U287" s="84" t="s">
        <v>1031</v>
      </c>
      <c r="V287" s="83">
        <v>822778000</v>
      </c>
      <c r="W287" s="83">
        <v>28598000</v>
      </c>
      <c r="X287" s="83">
        <v>28598000</v>
      </c>
      <c r="Y287" s="83">
        <v>0</v>
      </c>
      <c r="Z287" s="83">
        <v>793175000</v>
      </c>
      <c r="AA287" s="83">
        <v>140774000</v>
      </c>
      <c r="AB287" s="83">
        <v>652402000</v>
      </c>
      <c r="AC287" s="83">
        <v>0</v>
      </c>
      <c r="AD287" s="83">
        <v>0</v>
      </c>
      <c r="AE287" s="83">
        <v>0</v>
      </c>
      <c r="AF287" s="83">
        <v>0</v>
      </c>
      <c r="AG287" s="83">
        <v>0</v>
      </c>
      <c r="AH287" s="83">
        <v>0</v>
      </c>
      <c r="AI287" s="83">
        <v>0</v>
      </c>
      <c r="AJ287" s="83">
        <v>0</v>
      </c>
      <c r="AK287" s="83">
        <v>0</v>
      </c>
      <c r="AL287" s="83">
        <v>0</v>
      </c>
      <c r="AM287" s="83">
        <v>0</v>
      </c>
      <c r="AN287" s="83">
        <v>0</v>
      </c>
      <c r="AO287" s="83">
        <v>0</v>
      </c>
      <c r="AP287" s="83"/>
      <c r="AQ287" s="83">
        <v>1005000</v>
      </c>
      <c r="AR287" s="82">
        <v>2016</v>
      </c>
      <c r="AS287" s="83">
        <v>822778000</v>
      </c>
      <c r="AT287" s="83">
        <v>0</v>
      </c>
      <c r="AU287" s="83">
        <v>0</v>
      </c>
      <c r="AV287" s="83">
        <v>0</v>
      </c>
      <c r="AW287" s="83">
        <v>821369000</v>
      </c>
      <c r="AX287" s="83">
        <v>0</v>
      </c>
      <c r="AY287" s="83">
        <v>0</v>
      </c>
      <c r="AZ287" s="83">
        <v>0</v>
      </c>
      <c r="BA287" s="83">
        <v>1410000</v>
      </c>
      <c r="BB287" s="84" t="s">
        <v>780</v>
      </c>
    </row>
    <row r="288" spans="1:54" x14ac:dyDescent="0.25">
      <c r="A288" s="62" t="str">
        <f t="shared" si="4"/>
        <v>110663</v>
      </c>
      <c r="B288" s="68">
        <f>INDEX('Bilag 3'!$B$10:$B$637,MATCH('Data - enkelt'!A288,'Bilag 3'!$G$10:$G$637,0))</f>
        <v>11066</v>
      </c>
      <c r="C288" s="68">
        <f>INDEX('Bilag 3'!$D$10:$D$637,MATCH('Data - enkelt'!A288,'Bilag 3'!$G$10:$G$637,0))</f>
        <v>3</v>
      </c>
      <c r="D288" s="63" t="str">
        <f t="array" ref="D288">INDEX('Bilag 3'!$E$10:$E$636,MATCH(F288&amp;"_"&amp;G288,'Bilag 3'!$A$10:$A$636&amp;"_"&amp;'Bilag 3'!$C$10:$C$636,0))&amp;" - "&amp;INDEX('Bilag 3'!$F$10:$F$636,MATCH(F288&amp;"_"&amp;G288,'Bilag 3'!$A$10:$A$636&amp;"_"&amp;'Bilag 3'!$C$10:$C$636,0))</f>
        <v>Jyske Invest International - Jyske Invest British Bonds CL</v>
      </c>
      <c r="E288" s="82">
        <v>201612</v>
      </c>
      <c r="F288" s="82">
        <v>11066</v>
      </c>
      <c r="G288" s="82">
        <v>3</v>
      </c>
      <c r="H288" s="83">
        <v>1202000</v>
      </c>
      <c r="I288" s="83">
        <v>0</v>
      </c>
      <c r="J288" s="83">
        <v>0</v>
      </c>
      <c r="K288" s="83">
        <v>2404000</v>
      </c>
      <c r="L288" s="83">
        <v>0</v>
      </c>
      <c r="M288" s="83">
        <v>0</v>
      </c>
      <c r="N288" s="83">
        <v>0</v>
      </c>
      <c r="O288" s="83">
        <v>0</v>
      </c>
      <c r="P288" s="83">
        <v>0</v>
      </c>
      <c r="Q288" s="83">
        <v>0</v>
      </c>
      <c r="R288" s="83">
        <v>253000</v>
      </c>
      <c r="S288" s="83">
        <v>0</v>
      </c>
      <c r="T288" s="83">
        <v>0</v>
      </c>
      <c r="U288" s="84" t="s">
        <v>1032</v>
      </c>
      <c r="V288" s="83">
        <v>31669000</v>
      </c>
      <c r="W288" s="83">
        <v>187000</v>
      </c>
      <c r="X288" s="83">
        <v>187000</v>
      </c>
      <c r="Y288" s="83">
        <v>0</v>
      </c>
      <c r="Z288" s="83">
        <v>30752000</v>
      </c>
      <c r="AA288" s="83">
        <v>0</v>
      </c>
      <c r="AB288" s="83">
        <v>30752000</v>
      </c>
      <c r="AC288" s="83">
        <v>0</v>
      </c>
      <c r="AD288" s="83">
        <v>0</v>
      </c>
      <c r="AE288" s="83">
        <v>0</v>
      </c>
      <c r="AF288" s="83">
        <v>0</v>
      </c>
      <c r="AG288" s="83">
        <v>0</v>
      </c>
      <c r="AH288" s="83">
        <v>0</v>
      </c>
      <c r="AI288" s="83">
        <v>0</v>
      </c>
      <c r="AJ288" s="83">
        <v>0</v>
      </c>
      <c r="AK288" s="83">
        <v>0</v>
      </c>
      <c r="AL288" s="83">
        <v>0</v>
      </c>
      <c r="AM288" s="83">
        <v>0</v>
      </c>
      <c r="AN288" s="83">
        <v>0</v>
      </c>
      <c r="AO288" s="83">
        <v>0</v>
      </c>
      <c r="AP288" s="83">
        <v>0</v>
      </c>
      <c r="AQ288" s="83">
        <v>730000</v>
      </c>
      <c r="AR288" s="82">
        <v>2016</v>
      </c>
      <c r="AS288" s="83">
        <v>31669000</v>
      </c>
      <c r="AT288" s="83">
        <v>0</v>
      </c>
      <c r="AU288" s="83">
        <v>0</v>
      </c>
      <c r="AV288" s="83">
        <v>0</v>
      </c>
      <c r="AW288" s="83">
        <v>31669000</v>
      </c>
      <c r="AX288" s="83">
        <v>0</v>
      </c>
      <c r="AY288" s="83">
        <v>0</v>
      </c>
      <c r="AZ288" s="83">
        <v>0</v>
      </c>
      <c r="BA288" s="83">
        <v>0</v>
      </c>
      <c r="BB288" s="84" t="s">
        <v>780</v>
      </c>
    </row>
    <row r="289" spans="1:54" x14ac:dyDescent="0.25">
      <c r="A289" s="62" t="str">
        <f t="shared" si="4"/>
        <v>110664</v>
      </c>
      <c r="B289" s="68">
        <f>INDEX('Bilag 3'!$B$10:$B$637,MATCH('Data - enkelt'!A289,'Bilag 3'!$G$10:$G$637,0))</f>
        <v>11066</v>
      </c>
      <c r="C289" s="68">
        <f>INDEX('Bilag 3'!$D$10:$D$637,MATCH('Data - enkelt'!A289,'Bilag 3'!$G$10:$G$637,0))</f>
        <v>4</v>
      </c>
      <c r="D289" s="63" t="str">
        <f t="array" ref="D289">INDEX('Bilag 3'!$E$10:$E$636,MATCH(F289&amp;"_"&amp;G289,'Bilag 3'!$A$10:$A$636&amp;"_"&amp;'Bilag 3'!$C$10:$C$636,0))&amp;" - "&amp;INDEX('Bilag 3'!$F$10:$F$636,MATCH(F289&amp;"_"&amp;G289,'Bilag 3'!$A$10:$A$636&amp;"_"&amp;'Bilag 3'!$C$10:$C$636,0))</f>
        <v>Jyske Invest International - Jyske Invest Global Equities CL</v>
      </c>
      <c r="E289" s="82">
        <v>201612</v>
      </c>
      <c r="F289" s="82">
        <v>11066</v>
      </c>
      <c r="G289" s="82">
        <v>4</v>
      </c>
      <c r="H289" s="83">
        <v>0</v>
      </c>
      <c r="I289" s="83">
        <v>0</v>
      </c>
      <c r="J289" s="83">
        <v>8530000</v>
      </c>
      <c r="K289" s="83">
        <v>0</v>
      </c>
      <c r="L289" s="83">
        <v>9510000</v>
      </c>
      <c r="M289" s="83">
        <v>0</v>
      </c>
      <c r="N289" s="83">
        <v>0</v>
      </c>
      <c r="O289" s="83">
        <v>-148000</v>
      </c>
      <c r="P289" s="83">
        <v>0</v>
      </c>
      <c r="Q289" s="83">
        <v>684000</v>
      </c>
      <c r="R289" s="83">
        <v>5245000</v>
      </c>
      <c r="S289" s="83">
        <v>0</v>
      </c>
      <c r="T289" s="83">
        <v>825000</v>
      </c>
      <c r="U289" s="84" t="s">
        <v>1033</v>
      </c>
      <c r="V289" s="83">
        <v>313260000</v>
      </c>
      <c r="W289" s="83">
        <v>1465000</v>
      </c>
      <c r="X289" s="83">
        <v>1465000</v>
      </c>
      <c r="Y289" s="83">
        <v>0</v>
      </c>
      <c r="Z289" s="83">
        <v>0</v>
      </c>
      <c r="AA289" s="83">
        <v>0</v>
      </c>
      <c r="AB289" s="83">
        <v>0</v>
      </c>
      <c r="AC289" s="83">
        <v>0</v>
      </c>
      <c r="AD289" s="83">
        <v>311433000</v>
      </c>
      <c r="AE289" s="83">
        <v>5464000</v>
      </c>
      <c r="AF289" s="83">
        <v>305969000</v>
      </c>
      <c r="AG289" s="83">
        <v>0</v>
      </c>
      <c r="AH289" s="83">
        <v>0</v>
      </c>
      <c r="AI289" s="83">
        <v>0</v>
      </c>
      <c r="AJ289" s="83">
        <v>0</v>
      </c>
      <c r="AK289" s="83">
        <v>0</v>
      </c>
      <c r="AL289" s="83">
        <v>0</v>
      </c>
      <c r="AM289" s="83">
        <v>0</v>
      </c>
      <c r="AN289" s="83">
        <v>0</v>
      </c>
      <c r="AO289" s="83">
        <v>0</v>
      </c>
      <c r="AP289" s="83">
        <v>0</v>
      </c>
      <c r="AQ289" s="83">
        <v>362000</v>
      </c>
      <c r="AR289" s="82">
        <v>2016</v>
      </c>
      <c r="AS289" s="83">
        <v>313260000</v>
      </c>
      <c r="AT289" s="83">
        <v>0</v>
      </c>
      <c r="AU289" s="83">
        <v>0</v>
      </c>
      <c r="AV289" s="83">
        <v>0</v>
      </c>
      <c r="AW289" s="83">
        <v>313260000</v>
      </c>
      <c r="AX289" s="83">
        <v>0</v>
      </c>
      <c r="AY289" s="83">
        <v>0</v>
      </c>
      <c r="AZ289" s="83">
        <v>0</v>
      </c>
      <c r="BA289" s="83">
        <v>0</v>
      </c>
      <c r="BB289" s="84" t="s">
        <v>780</v>
      </c>
    </row>
    <row r="290" spans="1:54" x14ac:dyDescent="0.25">
      <c r="A290" s="62" t="str">
        <f t="shared" si="4"/>
        <v>110665</v>
      </c>
      <c r="B290" s="68">
        <f>INDEX('Bilag 3'!$B$10:$B$637,MATCH('Data - enkelt'!A290,'Bilag 3'!$G$10:$G$637,0))</f>
        <v>11066</v>
      </c>
      <c r="C290" s="68">
        <f>INDEX('Bilag 3'!$D$10:$D$637,MATCH('Data - enkelt'!A290,'Bilag 3'!$G$10:$G$637,0))</f>
        <v>5</v>
      </c>
      <c r="D290" s="63" t="str">
        <f t="array" ref="D290">INDEX('Bilag 3'!$E$10:$E$636,MATCH(F290&amp;"_"&amp;G290,'Bilag 3'!$A$10:$A$636&amp;"_"&amp;'Bilag 3'!$C$10:$C$636,0))&amp;" - "&amp;INDEX('Bilag 3'!$F$10:$F$636,MATCH(F290&amp;"_"&amp;G290,'Bilag 3'!$A$10:$A$636&amp;"_"&amp;'Bilag 3'!$C$10:$C$636,0))</f>
        <v>Jyske Invest International - Jyske Invest Emerging Market Equities CL</v>
      </c>
      <c r="E290" s="82">
        <v>201612</v>
      </c>
      <c r="F290" s="82">
        <v>11066</v>
      </c>
      <c r="G290" s="82">
        <v>5</v>
      </c>
      <c r="H290" s="83">
        <v>7000</v>
      </c>
      <c r="I290" s="83">
        <v>7000</v>
      </c>
      <c r="J290" s="83">
        <v>1579000</v>
      </c>
      <c r="K290" s="83">
        <v>0</v>
      </c>
      <c r="L290" s="83">
        <v>3638000</v>
      </c>
      <c r="M290" s="83">
        <v>0</v>
      </c>
      <c r="N290" s="83">
        <v>0</v>
      </c>
      <c r="O290" s="83">
        <v>-134000</v>
      </c>
      <c r="P290" s="83">
        <v>7000</v>
      </c>
      <c r="Q290" s="83">
        <v>437000</v>
      </c>
      <c r="R290" s="83">
        <v>1156000</v>
      </c>
      <c r="S290" s="83">
        <v>0</v>
      </c>
      <c r="T290" s="83">
        <v>-63000</v>
      </c>
      <c r="U290" s="84" t="s">
        <v>1034</v>
      </c>
      <c r="V290" s="83">
        <v>59280000</v>
      </c>
      <c r="W290" s="83">
        <v>1486000</v>
      </c>
      <c r="X290" s="83">
        <v>1486000</v>
      </c>
      <c r="Y290" s="83">
        <v>0</v>
      </c>
      <c r="Z290" s="83">
        <v>0</v>
      </c>
      <c r="AA290" s="83">
        <v>0</v>
      </c>
      <c r="AB290" s="83">
        <v>0</v>
      </c>
      <c r="AC290" s="83">
        <v>0</v>
      </c>
      <c r="AD290" s="83">
        <v>57721000</v>
      </c>
      <c r="AE290" s="83">
        <v>0</v>
      </c>
      <c r="AF290" s="83">
        <v>57721000</v>
      </c>
      <c r="AG290" s="83">
        <v>0</v>
      </c>
      <c r="AH290" s="83">
        <v>0</v>
      </c>
      <c r="AI290" s="83">
        <v>0</v>
      </c>
      <c r="AJ290" s="83">
        <v>0</v>
      </c>
      <c r="AK290" s="83">
        <v>0</v>
      </c>
      <c r="AL290" s="83">
        <v>0</v>
      </c>
      <c r="AM290" s="83">
        <v>0</v>
      </c>
      <c r="AN290" s="83">
        <v>0</v>
      </c>
      <c r="AO290" s="83">
        <v>0</v>
      </c>
      <c r="AP290" s="83">
        <v>0</v>
      </c>
      <c r="AQ290" s="83">
        <v>73000</v>
      </c>
      <c r="AR290" s="82">
        <v>2016</v>
      </c>
      <c r="AS290" s="83">
        <v>59280000</v>
      </c>
      <c r="AT290" s="83">
        <v>0</v>
      </c>
      <c r="AU290" s="83">
        <v>0</v>
      </c>
      <c r="AV290" s="83">
        <v>0</v>
      </c>
      <c r="AW290" s="83">
        <v>58513000</v>
      </c>
      <c r="AX290" s="83">
        <v>0</v>
      </c>
      <c r="AY290" s="83">
        <v>0</v>
      </c>
      <c r="AZ290" s="83">
        <v>0</v>
      </c>
      <c r="BA290" s="83">
        <v>767000</v>
      </c>
      <c r="BB290" s="84" t="s">
        <v>780</v>
      </c>
    </row>
    <row r="291" spans="1:54" x14ac:dyDescent="0.25">
      <c r="A291" s="62" t="str">
        <f t="shared" si="4"/>
        <v>110666</v>
      </c>
      <c r="B291" s="68">
        <f>INDEX('Bilag 3'!$B$10:$B$637,MATCH('Data - enkelt'!A291,'Bilag 3'!$G$10:$G$637,0))</f>
        <v>11066</v>
      </c>
      <c r="C291" s="68">
        <f>INDEX('Bilag 3'!$D$10:$D$637,MATCH('Data - enkelt'!A291,'Bilag 3'!$G$10:$G$637,0))</f>
        <v>6</v>
      </c>
      <c r="D291" s="63" t="str">
        <f t="array" ref="D291">INDEX('Bilag 3'!$E$10:$E$636,MATCH(F291&amp;"_"&amp;G291,'Bilag 3'!$A$10:$A$636&amp;"_"&amp;'Bilag 3'!$C$10:$C$636,0))&amp;" - "&amp;INDEX('Bilag 3'!$F$10:$F$636,MATCH(F291&amp;"_"&amp;G291,'Bilag 3'!$A$10:$A$636&amp;"_"&amp;'Bilag 3'!$C$10:$C$636,0))</f>
        <v>Jyske Invest International - Jyske Invest Danish Bonds CL</v>
      </c>
      <c r="E291" s="82">
        <v>201612</v>
      </c>
      <c r="F291" s="82">
        <v>11066</v>
      </c>
      <c r="G291" s="82">
        <v>6</v>
      </c>
      <c r="H291" s="83">
        <v>5809000</v>
      </c>
      <c r="I291" s="83">
        <v>0</v>
      </c>
      <c r="J291" s="83">
        <v>0</v>
      </c>
      <c r="K291" s="83">
        <v>12501000</v>
      </c>
      <c r="L291" s="83">
        <v>0</v>
      </c>
      <c r="M291" s="83">
        <v>0</v>
      </c>
      <c r="N291" s="83">
        <v>0</v>
      </c>
      <c r="O291" s="83">
        <v>0</v>
      </c>
      <c r="P291" s="83">
        <v>0</v>
      </c>
      <c r="Q291" s="83">
        <v>3000</v>
      </c>
      <c r="R291" s="83">
        <v>2613000</v>
      </c>
      <c r="S291" s="83">
        <v>0</v>
      </c>
      <c r="T291" s="83">
        <v>0</v>
      </c>
      <c r="U291" s="84" t="s">
        <v>1035</v>
      </c>
      <c r="V291" s="83">
        <v>363631000</v>
      </c>
      <c r="W291" s="83">
        <v>67000</v>
      </c>
      <c r="X291" s="83">
        <v>67000</v>
      </c>
      <c r="Y291" s="83">
        <v>0</v>
      </c>
      <c r="Z291" s="83">
        <v>361564000</v>
      </c>
      <c r="AA291" s="83">
        <v>357450000</v>
      </c>
      <c r="AB291" s="83">
        <v>4114000</v>
      </c>
      <c r="AC291" s="83">
        <v>0</v>
      </c>
      <c r="AD291" s="83">
        <v>0</v>
      </c>
      <c r="AE291" s="83">
        <v>0</v>
      </c>
      <c r="AF291" s="83">
        <v>0</v>
      </c>
      <c r="AG291" s="83">
        <v>0</v>
      </c>
      <c r="AH291" s="83">
        <v>0</v>
      </c>
      <c r="AI291" s="83">
        <v>0</v>
      </c>
      <c r="AJ291" s="83">
        <v>0</v>
      </c>
      <c r="AK291" s="83">
        <v>0</v>
      </c>
      <c r="AL291" s="83">
        <v>0</v>
      </c>
      <c r="AM291" s="83">
        <v>0</v>
      </c>
      <c r="AN291" s="83">
        <v>0</v>
      </c>
      <c r="AO291" s="83">
        <v>0</v>
      </c>
      <c r="AP291" s="83">
        <v>0</v>
      </c>
      <c r="AQ291" s="83">
        <v>2000000</v>
      </c>
      <c r="AR291" s="82">
        <v>2016</v>
      </c>
      <c r="AS291" s="83">
        <v>363631000</v>
      </c>
      <c r="AT291" s="83">
        <v>0</v>
      </c>
      <c r="AU291" s="83">
        <v>0</v>
      </c>
      <c r="AV291" s="83">
        <v>0</v>
      </c>
      <c r="AW291" s="83">
        <v>360730000</v>
      </c>
      <c r="AX291" s="83">
        <v>0</v>
      </c>
      <c r="AY291" s="83">
        <v>0</v>
      </c>
      <c r="AZ291" s="83">
        <v>0</v>
      </c>
      <c r="BA291" s="83">
        <v>2901000</v>
      </c>
      <c r="BB291" s="84" t="s">
        <v>780</v>
      </c>
    </row>
    <row r="292" spans="1:54" x14ac:dyDescent="0.25">
      <c r="A292" s="62" t="str">
        <f t="shared" si="4"/>
        <v>110667</v>
      </c>
      <c r="B292" s="68">
        <f>INDEX('Bilag 3'!$B$10:$B$637,MATCH('Data - enkelt'!A292,'Bilag 3'!$G$10:$G$637,0))</f>
        <v>11066</v>
      </c>
      <c r="C292" s="68">
        <f>INDEX('Bilag 3'!$D$10:$D$637,MATCH('Data - enkelt'!A292,'Bilag 3'!$G$10:$G$637,0))</f>
        <v>7</v>
      </c>
      <c r="D292" s="63" t="str">
        <f t="array" ref="D292">INDEX('Bilag 3'!$E$10:$E$636,MATCH(F292&amp;"_"&amp;G292,'Bilag 3'!$A$10:$A$636&amp;"_"&amp;'Bilag 3'!$C$10:$C$636,0))&amp;" - "&amp;INDEX('Bilag 3'!$F$10:$F$636,MATCH(F292&amp;"_"&amp;G292,'Bilag 3'!$A$10:$A$636&amp;"_"&amp;'Bilag 3'!$C$10:$C$636,0))</f>
        <v>Jyske Invest International - Jyske Invest Swedish Bonds CL</v>
      </c>
      <c r="E292" s="82">
        <v>201612</v>
      </c>
      <c r="F292" s="82">
        <v>11066</v>
      </c>
      <c r="G292" s="82">
        <v>7</v>
      </c>
      <c r="H292" s="83">
        <v>684000</v>
      </c>
      <c r="I292" s="83">
        <v>0</v>
      </c>
      <c r="J292" s="83">
        <v>0</v>
      </c>
      <c r="K292" s="83">
        <v>850000</v>
      </c>
      <c r="L292" s="83">
        <v>0</v>
      </c>
      <c r="M292" s="83">
        <v>0</v>
      </c>
      <c r="N292" s="83">
        <v>0</v>
      </c>
      <c r="O292" s="83">
        <v>2000</v>
      </c>
      <c r="P292" s="83">
        <v>0</v>
      </c>
      <c r="Q292" s="83">
        <v>1000</v>
      </c>
      <c r="R292" s="83">
        <v>197000</v>
      </c>
      <c r="S292" s="83">
        <v>0</v>
      </c>
      <c r="T292" s="83">
        <v>0</v>
      </c>
      <c r="U292" s="84" t="s">
        <v>1036</v>
      </c>
      <c r="V292" s="83">
        <v>15323000</v>
      </c>
      <c r="W292" s="83">
        <v>677000</v>
      </c>
      <c r="X292" s="83">
        <v>677000</v>
      </c>
      <c r="Y292" s="83">
        <v>0</v>
      </c>
      <c r="Z292" s="83">
        <v>14417000</v>
      </c>
      <c r="AA292" s="83">
        <v>0</v>
      </c>
      <c r="AB292" s="83">
        <v>14417000</v>
      </c>
      <c r="AC292" s="83">
        <v>0</v>
      </c>
      <c r="AD292" s="83">
        <v>0</v>
      </c>
      <c r="AE292" s="83">
        <v>0</v>
      </c>
      <c r="AF292" s="83">
        <v>0</v>
      </c>
      <c r="AG292" s="83">
        <v>0</v>
      </c>
      <c r="AH292" s="83">
        <v>0</v>
      </c>
      <c r="AI292" s="83">
        <v>0</v>
      </c>
      <c r="AJ292" s="83">
        <v>0</v>
      </c>
      <c r="AK292" s="83">
        <v>0</v>
      </c>
      <c r="AL292" s="83">
        <v>0</v>
      </c>
      <c r="AM292" s="83">
        <v>0</v>
      </c>
      <c r="AN292" s="83">
        <v>0</v>
      </c>
      <c r="AO292" s="83">
        <v>0</v>
      </c>
      <c r="AP292" s="83">
        <v>0</v>
      </c>
      <c r="AQ292" s="83">
        <v>230000</v>
      </c>
      <c r="AR292" s="82">
        <v>2016</v>
      </c>
      <c r="AS292" s="83">
        <v>15323000</v>
      </c>
      <c r="AT292" s="83">
        <v>0</v>
      </c>
      <c r="AU292" s="83">
        <v>0</v>
      </c>
      <c r="AV292" s="83">
        <v>0</v>
      </c>
      <c r="AW292" s="83">
        <v>15323000</v>
      </c>
      <c r="AX292" s="83">
        <v>0</v>
      </c>
      <c r="AY292" s="83">
        <v>0</v>
      </c>
      <c r="AZ292" s="83">
        <v>0</v>
      </c>
      <c r="BA292" s="83">
        <v>0</v>
      </c>
      <c r="BB292" s="84" t="s">
        <v>780</v>
      </c>
    </row>
    <row r="293" spans="1:54" x14ac:dyDescent="0.25">
      <c r="A293" s="62" t="str">
        <f t="shared" si="4"/>
        <v>110668</v>
      </c>
      <c r="B293" s="68">
        <f>INDEX('Bilag 3'!$B$10:$B$637,MATCH('Data - enkelt'!A293,'Bilag 3'!$G$10:$G$637,0))</f>
        <v>11066</v>
      </c>
      <c r="C293" s="68">
        <f>INDEX('Bilag 3'!$D$10:$D$637,MATCH('Data - enkelt'!A293,'Bilag 3'!$G$10:$G$637,0))</f>
        <v>8</v>
      </c>
      <c r="D293" s="63" t="str">
        <f t="array" ref="D293">INDEX('Bilag 3'!$E$10:$E$636,MATCH(F293&amp;"_"&amp;G293,'Bilag 3'!$A$10:$A$636&amp;"_"&amp;'Bilag 3'!$C$10:$C$636,0))&amp;" - "&amp;INDEX('Bilag 3'!$F$10:$F$636,MATCH(F293&amp;"_"&amp;G293,'Bilag 3'!$A$10:$A$636&amp;"_"&amp;'Bilag 3'!$C$10:$C$636,0))</f>
        <v>Jyske Invest International - Jyske Invest Income Strategy CL</v>
      </c>
      <c r="E293" s="82">
        <v>201612</v>
      </c>
      <c r="F293" s="82">
        <v>11066</v>
      </c>
      <c r="G293" s="82">
        <v>8</v>
      </c>
      <c r="H293" s="83">
        <v>1301000</v>
      </c>
      <c r="I293" s="83">
        <v>0</v>
      </c>
      <c r="J293" s="83">
        <v>0</v>
      </c>
      <c r="K293" s="83">
        <v>201000</v>
      </c>
      <c r="L293" s="83">
        <v>1234000</v>
      </c>
      <c r="M293" s="83">
        <v>0</v>
      </c>
      <c r="N293" s="83">
        <v>171000</v>
      </c>
      <c r="O293" s="83">
        <v>52000</v>
      </c>
      <c r="P293" s="83">
        <v>0</v>
      </c>
      <c r="Q293" s="83">
        <v>22000</v>
      </c>
      <c r="R293" s="83">
        <v>550000</v>
      </c>
      <c r="S293" s="83">
        <v>0</v>
      </c>
      <c r="T293" s="83">
        <v>0</v>
      </c>
      <c r="U293" s="84" t="s">
        <v>1037</v>
      </c>
      <c r="V293" s="83">
        <v>57468000</v>
      </c>
      <c r="W293" s="83">
        <v>697000</v>
      </c>
      <c r="X293" s="83">
        <v>697000</v>
      </c>
      <c r="Y293" s="83">
        <v>0</v>
      </c>
      <c r="Z293" s="83">
        <v>44801000</v>
      </c>
      <c r="AA293" s="83">
        <v>12118000</v>
      </c>
      <c r="AB293" s="83">
        <v>32683000</v>
      </c>
      <c r="AC293" s="83">
        <v>0</v>
      </c>
      <c r="AD293" s="83">
        <v>0</v>
      </c>
      <c r="AE293" s="83">
        <v>0</v>
      </c>
      <c r="AF293" s="83">
        <v>0</v>
      </c>
      <c r="AG293" s="83">
        <v>0</v>
      </c>
      <c r="AH293" s="83">
        <v>0</v>
      </c>
      <c r="AI293" s="83">
        <v>0</v>
      </c>
      <c r="AJ293" s="83">
        <v>11335000</v>
      </c>
      <c r="AK293" s="83">
        <v>11335000</v>
      </c>
      <c r="AL293" s="83">
        <v>0</v>
      </c>
      <c r="AM293" s="83">
        <v>106000</v>
      </c>
      <c r="AN293" s="83">
        <v>13000</v>
      </c>
      <c r="AO293" s="83">
        <v>93000</v>
      </c>
      <c r="AP293" s="83">
        <v>0</v>
      </c>
      <c r="AQ293" s="83">
        <v>529000</v>
      </c>
      <c r="AR293" s="82">
        <v>2016</v>
      </c>
      <c r="AS293" s="83">
        <v>57468000</v>
      </c>
      <c r="AT293" s="83">
        <v>0</v>
      </c>
      <c r="AU293" s="83">
        <v>0</v>
      </c>
      <c r="AV293" s="83">
        <v>0</v>
      </c>
      <c r="AW293" s="83">
        <v>57303000</v>
      </c>
      <c r="AX293" s="83">
        <v>165000</v>
      </c>
      <c r="AY293" s="83">
        <v>0</v>
      </c>
      <c r="AZ293" s="83">
        <v>165000</v>
      </c>
      <c r="BA293" s="83">
        <v>0</v>
      </c>
      <c r="BB293" s="84" t="s">
        <v>780</v>
      </c>
    </row>
    <row r="294" spans="1:54" x14ac:dyDescent="0.25">
      <c r="A294" s="62" t="str">
        <f t="shared" si="4"/>
        <v>110669</v>
      </c>
      <c r="B294" s="68">
        <f>INDEX('Bilag 3'!$B$10:$B$637,MATCH('Data - enkelt'!A294,'Bilag 3'!$G$10:$G$637,0))</f>
        <v>11066</v>
      </c>
      <c r="C294" s="68">
        <f>INDEX('Bilag 3'!$D$10:$D$637,MATCH('Data - enkelt'!A294,'Bilag 3'!$G$10:$G$637,0))</f>
        <v>9</v>
      </c>
      <c r="D294" s="63" t="str">
        <f t="array" ref="D294">INDEX('Bilag 3'!$E$10:$E$636,MATCH(F294&amp;"_"&amp;G294,'Bilag 3'!$A$10:$A$636&amp;"_"&amp;'Bilag 3'!$C$10:$C$636,0))&amp;" - "&amp;INDEX('Bilag 3'!$F$10:$F$636,MATCH(F294&amp;"_"&amp;G294,'Bilag 3'!$A$10:$A$636&amp;"_"&amp;'Bilag 3'!$C$10:$C$636,0))</f>
        <v>Jyske Invest International - Jyske Invest Dollar Bonds CL</v>
      </c>
      <c r="E294" s="82">
        <v>201612</v>
      </c>
      <c r="F294" s="82">
        <v>11066</v>
      </c>
      <c r="G294" s="82">
        <v>9</v>
      </c>
      <c r="H294" s="83">
        <v>1643000</v>
      </c>
      <c r="I294" s="83">
        <v>0</v>
      </c>
      <c r="J294" s="83">
        <v>0</v>
      </c>
      <c r="K294" s="83">
        <v>-219000</v>
      </c>
      <c r="L294" s="83">
        <v>0</v>
      </c>
      <c r="M294" s="83">
        <v>0</v>
      </c>
      <c r="N294" s="83">
        <v>0</v>
      </c>
      <c r="O294" s="83">
        <v>0</v>
      </c>
      <c r="P294" s="83">
        <v>0</v>
      </c>
      <c r="Q294" s="83">
        <v>7000</v>
      </c>
      <c r="R294" s="83">
        <v>388000</v>
      </c>
      <c r="S294" s="83">
        <v>0</v>
      </c>
      <c r="T294" s="83">
        <v>0</v>
      </c>
      <c r="U294" s="84" t="s">
        <v>1038</v>
      </c>
      <c r="V294" s="83">
        <v>41976000</v>
      </c>
      <c r="W294" s="83">
        <v>1729000</v>
      </c>
      <c r="X294" s="83">
        <v>1729000</v>
      </c>
      <c r="Y294" s="83">
        <v>0</v>
      </c>
      <c r="Z294" s="83">
        <v>39880000</v>
      </c>
      <c r="AA294" s="83">
        <v>0</v>
      </c>
      <c r="AB294" s="83">
        <v>39880000</v>
      </c>
      <c r="AC294" s="83">
        <v>0</v>
      </c>
      <c r="AD294" s="83">
        <v>0</v>
      </c>
      <c r="AE294" s="83">
        <v>0</v>
      </c>
      <c r="AF294" s="83">
        <v>0</v>
      </c>
      <c r="AG294" s="83">
        <v>0</v>
      </c>
      <c r="AH294" s="83">
        <v>0</v>
      </c>
      <c r="AI294" s="83">
        <v>0</v>
      </c>
      <c r="AJ294" s="83">
        <v>0</v>
      </c>
      <c r="AK294" s="83">
        <v>0</v>
      </c>
      <c r="AL294" s="83">
        <v>0</v>
      </c>
      <c r="AM294" s="83">
        <v>0</v>
      </c>
      <c r="AN294" s="83">
        <v>0</v>
      </c>
      <c r="AO294" s="83">
        <v>0</v>
      </c>
      <c r="AP294" s="83">
        <v>0</v>
      </c>
      <c r="AQ294" s="83">
        <v>367000</v>
      </c>
      <c r="AR294" s="82">
        <v>2016</v>
      </c>
      <c r="AS294" s="83">
        <v>41976000</v>
      </c>
      <c r="AT294" s="83">
        <v>0</v>
      </c>
      <c r="AU294" s="83">
        <v>0</v>
      </c>
      <c r="AV294" s="83">
        <v>0</v>
      </c>
      <c r="AW294" s="83">
        <v>41976000</v>
      </c>
      <c r="AX294" s="83">
        <v>0</v>
      </c>
      <c r="AY294" s="83">
        <v>0</v>
      </c>
      <c r="AZ294" s="83">
        <v>0</v>
      </c>
      <c r="BA294" s="83">
        <v>0</v>
      </c>
      <c r="BB294" s="84" t="s">
        <v>780</v>
      </c>
    </row>
    <row r="295" spans="1:54" x14ac:dyDescent="0.25">
      <c r="A295" s="62" t="str">
        <f t="shared" si="4"/>
        <v>1106610</v>
      </c>
      <c r="B295" s="68">
        <f>INDEX('Bilag 3'!$B$10:$B$637,MATCH('Data - enkelt'!A295,'Bilag 3'!$G$10:$G$637,0))</f>
        <v>11066</v>
      </c>
      <c r="C295" s="68">
        <f>INDEX('Bilag 3'!$D$10:$D$637,MATCH('Data - enkelt'!A295,'Bilag 3'!$G$10:$G$637,0))</f>
        <v>10</v>
      </c>
      <c r="D295" s="63" t="str">
        <f t="array" ref="D295">INDEX('Bilag 3'!$E$10:$E$636,MATCH(F295&amp;"_"&amp;G295,'Bilag 3'!$A$10:$A$636&amp;"_"&amp;'Bilag 3'!$C$10:$C$636,0))&amp;" - "&amp;INDEX('Bilag 3'!$F$10:$F$636,MATCH(F295&amp;"_"&amp;G295,'Bilag 3'!$A$10:$A$636&amp;"_"&amp;'Bilag 3'!$C$10:$C$636,0))</f>
        <v>Jyske Invest International - Jyske Invest European Bonds CL</v>
      </c>
      <c r="E295" s="82">
        <v>201612</v>
      </c>
      <c r="F295" s="82">
        <v>11066</v>
      </c>
      <c r="G295" s="82">
        <v>10</v>
      </c>
      <c r="H295" s="83">
        <v>1405000</v>
      </c>
      <c r="I295" s="83">
        <v>0</v>
      </c>
      <c r="J295" s="83">
        <v>0</v>
      </c>
      <c r="K295" s="83">
        <v>-201000</v>
      </c>
      <c r="L295" s="83">
        <v>0</v>
      </c>
      <c r="M295" s="83">
        <v>0</v>
      </c>
      <c r="N295" s="83">
        <v>0</v>
      </c>
      <c r="O295" s="83">
        <v>-15000</v>
      </c>
      <c r="P295" s="83">
        <v>0</v>
      </c>
      <c r="Q295" s="83">
        <v>7000</v>
      </c>
      <c r="R295" s="83">
        <v>394000</v>
      </c>
      <c r="S295" s="83">
        <v>0</v>
      </c>
      <c r="T295" s="83">
        <v>0</v>
      </c>
      <c r="U295" s="84" t="s">
        <v>1039</v>
      </c>
      <c r="V295" s="83">
        <v>50350000</v>
      </c>
      <c r="W295" s="83">
        <v>121000</v>
      </c>
      <c r="X295" s="83">
        <v>121000</v>
      </c>
      <c r="Y295" s="83">
        <v>0</v>
      </c>
      <c r="Z295" s="83">
        <v>49397000</v>
      </c>
      <c r="AA295" s="83">
        <v>2581000</v>
      </c>
      <c r="AB295" s="83">
        <v>46816000</v>
      </c>
      <c r="AC295" s="83">
        <v>0</v>
      </c>
      <c r="AD295" s="83">
        <v>0</v>
      </c>
      <c r="AE295" s="83">
        <v>0</v>
      </c>
      <c r="AF295" s="83">
        <v>0</v>
      </c>
      <c r="AG295" s="83">
        <v>0</v>
      </c>
      <c r="AH295" s="83">
        <v>0</v>
      </c>
      <c r="AI295" s="83">
        <v>0</v>
      </c>
      <c r="AJ295" s="83">
        <v>0</v>
      </c>
      <c r="AK295" s="83">
        <v>0</v>
      </c>
      <c r="AL295" s="83">
        <v>0</v>
      </c>
      <c r="AM295" s="83">
        <v>0</v>
      </c>
      <c r="AN295" s="83">
        <v>0</v>
      </c>
      <c r="AO295" s="83">
        <v>0</v>
      </c>
      <c r="AP295" s="83">
        <v>0</v>
      </c>
      <c r="AQ295" s="83">
        <v>832000</v>
      </c>
      <c r="AR295" s="82">
        <v>2016</v>
      </c>
      <c r="AS295" s="83">
        <v>50350000</v>
      </c>
      <c r="AT295" s="83">
        <v>0</v>
      </c>
      <c r="AU295" s="83">
        <v>0</v>
      </c>
      <c r="AV295" s="83">
        <v>0</v>
      </c>
      <c r="AW295" s="83">
        <v>50350000</v>
      </c>
      <c r="AX295" s="83">
        <v>0</v>
      </c>
      <c r="AY295" s="83">
        <v>0</v>
      </c>
      <c r="AZ295" s="83">
        <v>0</v>
      </c>
      <c r="BA295" s="83">
        <v>0</v>
      </c>
      <c r="BB295" s="84" t="s">
        <v>780</v>
      </c>
    </row>
    <row r="296" spans="1:54" x14ac:dyDescent="0.25">
      <c r="A296" s="62" t="str">
        <f t="shared" si="4"/>
        <v>1106611</v>
      </c>
      <c r="B296" s="68">
        <f>INDEX('Bilag 3'!$B$10:$B$637,MATCH('Data - enkelt'!A296,'Bilag 3'!$G$10:$G$637,0))</f>
        <v>11066</v>
      </c>
      <c r="C296" s="68">
        <f>INDEX('Bilag 3'!$D$10:$D$637,MATCH('Data - enkelt'!A296,'Bilag 3'!$G$10:$G$637,0))</f>
        <v>11</v>
      </c>
      <c r="D296" s="63" t="str">
        <f t="array" ref="D296">INDEX('Bilag 3'!$E$10:$E$636,MATCH(F296&amp;"_"&amp;G296,'Bilag 3'!$A$10:$A$636&amp;"_"&amp;'Bilag 3'!$C$10:$C$636,0))&amp;" - "&amp;INDEX('Bilag 3'!$F$10:$F$636,MATCH(F296&amp;"_"&amp;G296,'Bilag 3'!$A$10:$A$636&amp;"_"&amp;'Bilag 3'!$C$10:$C$636,0))</f>
        <v>Jyske Invest International - Jyske Invest Emerging Market Bonds CL</v>
      </c>
      <c r="E296" s="82">
        <v>201612</v>
      </c>
      <c r="F296" s="82">
        <v>11066</v>
      </c>
      <c r="G296" s="82">
        <v>11</v>
      </c>
      <c r="H296" s="83">
        <v>5774000</v>
      </c>
      <c r="I296" s="83">
        <v>0</v>
      </c>
      <c r="J296" s="83">
        <v>0</v>
      </c>
      <c r="K296" s="83">
        <v>3144000</v>
      </c>
      <c r="L296" s="83">
        <v>0</v>
      </c>
      <c r="M296" s="83">
        <v>0</v>
      </c>
      <c r="N296" s="83">
        <v>663000</v>
      </c>
      <c r="O296" s="83">
        <v>70000</v>
      </c>
      <c r="P296" s="83">
        <v>0</v>
      </c>
      <c r="Q296" s="83">
        <v>28000</v>
      </c>
      <c r="R296" s="83">
        <v>1142000</v>
      </c>
      <c r="S296" s="83">
        <v>0</v>
      </c>
      <c r="T296" s="83">
        <v>0</v>
      </c>
      <c r="U296" s="84" t="s">
        <v>1040</v>
      </c>
      <c r="V296" s="83">
        <v>101430000</v>
      </c>
      <c r="W296" s="83">
        <v>1880000</v>
      </c>
      <c r="X296" s="83">
        <v>1880000</v>
      </c>
      <c r="Y296" s="83">
        <v>0</v>
      </c>
      <c r="Z296" s="83">
        <v>97756000</v>
      </c>
      <c r="AA296" s="83">
        <v>0</v>
      </c>
      <c r="AB296" s="83">
        <v>97756000</v>
      </c>
      <c r="AC296" s="83">
        <v>0</v>
      </c>
      <c r="AD296" s="83">
        <v>0</v>
      </c>
      <c r="AE296" s="83">
        <v>0</v>
      </c>
      <c r="AF296" s="83">
        <v>0</v>
      </c>
      <c r="AG296" s="83">
        <v>0</v>
      </c>
      <c r="AH296" s="83">
        <v>0</v>
      </c>
      <c r="AI296" s="83">
        <v>0</v>
      </c>
      <c r="AJ296" s="83">
        <v>0</v>
      </c>
      <c r="AK296" s="83">
        <v>0</v>
      </c>
      <c r="AL296" s="83">
        <v>0</v>
      </c>
      <c r="AM296" s="83">
        <v>134000</v>
      </c>
      <c r="AN296" s="83">
        <v>0</v>
      </c>
      <c r="AO296" s="83">
        <v>134000</v>
      </c>
      <c r="AP296" s="83">
        <v>0</v>
      </c>
      <c r="AQ296" s="83">
        <v>1661000</v>
      </c>
      <c r="AR296" s="82">
        <v>2016</v>
      </c>
      <c r="AS296" s="83">
        <v>101430000</v>
      </c>
      <c r="AT296" s="83">
        <v>0</v>
      </c>
      <c r="AU296" s="83">
        <v>0</v>
      </c>
      <c r="AV296" s="83">
        <v>0</v>
      </c>
      <c r="AW296" s="83">
        <v>101430000</v>
      </c>
      <c r="AX296" s="83">
        <v>0</v>
      </c>
      <c r="AY296" s="83">
        <v>0</v>
      </c>
      <c r="AZ296" s="83">
        <v>0</v>
      </c>
      <c r="BA296" s="83">
        <v>0</v>
      </c>
      <c r="BB296" s="84" t="s">
        <v>780</v>
      </c>
    </row>
    <row r="297" spans="1:54" x14ac:dyDescent="0.25">
      <c r="A297" s="62" t="str">
        <f t="shared" si="4"/>
        <v>1106613</v>
      </c>
      <c r="B297" s="68">
        <f>INDEX('Bilag 3'!$B$10:$B$637,MATCH('Data - enkelt'!A297,'Bilag 3'!$G$10:$G$637,0))</f>
        <v>11066</v>
      </c>
      <c r="C297" s="68">
        <f>INDEX('Bilag 3'!$D$10:$D$637,MATCH('Data - enkelt'!A297,'Bilag 3'!$G$10:$G$637,0))</f>
        <v>13</v>
      </c>
      <c r="D297" s="63" t="str">
        <f t="array" ref="D297">INDEX('Bilag 3'!$E$10:$E$636,MATCH(F297&amp;"_"&amp;G297,'Bilag 3'!$A$10:$A$636&amp;"_"&amp;'Bilag 3'!$C$10:$C$636,0))&amp;" - "&amp;INDEX('Bilag 3'!$F$10:$F$636,MATCH(F297&amp;"_"&amp;G297,'Bilag 3'!$A$10:$A$636&amp;"_"&amp;'Bilag 3'!$C$10:$C$636,0))</f>
        <v>Jyske Invest International - Jyske Invest German Equities CL</v>
      </c>
      <c r="E297" s="82">
        <v>201612</v>
      </c>
      <c r="F297" s="82">
        <v>11066</v>
      </c>
      <c r="G297" s="82">
        <v>13</v>
      </c>
      <c r="H297" s="83">
        <v>0</v>
      </c>
      <c r="I297" s="83">
        <v>0</v>
      </c>
      <c r="J297" s="83">
        <v>5844000</v>
      </c>
      <c r="K297" s="83">
        <v>0</v>
      </c>
      <c r="L297" s="83">
        <v>2833000</v>
      </c>
      <c r="M297" s="83">
        <v>0</v>
      </c>
      <c r="N297" s="83">
        <v>0</v>
      </c>
      <c r="O297" s="83">
        <v>0</v>
      </c>
      <c r="P297" s="83">
        <v>0</v>
      </c>
      <c r="Q297" s="83">
        <v>171000</v>
      </c>
      <c r="R297" s="83">
        <v>2580000</v>
      </c>
      <c r="S297" s="83">
        <v>0</v>
      </c>
      <c r="T297" s="83">
        <v>1242000</v>
      </c>
      <c r="U297" s="84" t="s">
        <v>1041</v>
      </c>
      <c r="V297" s="83">
        <v>182003000</v>
      </c>
      <c r="W297" s="83">
        <v>1918000</v>
      </c>
      <c r="X297" s="83">
        <v>1918000</v>
      </c>
      <c r="Y297" s="83">
        <v>0</v>
      </c>
      <c r="Z297" s="83">
        <v>0</v>
      </c>
      <c r="AA297" s="83">
        <v>0</v>
      </c>
      <c r="AB297" s="83">
        <v>0</v>
      </c>
      <c r="AC297" s="83">
        <v>0</v>
      </c>
      <c r="AD297" s="83">
        <v>180085000</v>
      </c>
      <c r="AE297" s="83">
        <v>0</v>
      </c>
      <c r="AF297" s="83">
        <v>180085000</v>
      </c>
      <c r="AG297" s="83">
        <v>0</v>
      </c>
      <c r="AH297" s="83">
        <v>0</v>
      </c>
      <c r="AI297" s="83">
        <v>0</v>
      </c>
      <c r="AJ297" s="83">
        <v>0</v>
      </c>
      <c r="AK297" s="83">
        <v>0</v>
      </c>
      <c r="AL297" s="83">
        <v>0</v>
      </c>
      <c r="AM297" s="83">
        <v>0</v>
      </c>
      <c r="AN297" s="83">
        <v>0</v>
      </c>
      <c r="AO297" s="83">
        <v>0</v>
      </c>
      <c r="AP297" s="83">
        <v>0</v>
      </c>
      <c r="AQ297" s="83">
        <v>0</v>
      </c>
      <c r="AR297" s="82">
        <v>2016</v>
      </c>
      <c r="AS297" s="83">
        <v>182003000</v>
      </c>
      <c r="AT297" s="83">
        <v>0</v>
      </c>
      <c r="AU297" s="83">
        <v>0</v>
      </c>
      <c r="AV297" s="83">
        <v>0</v>
      </c>
      <c r="AW297" s="83">
        <v>182003000</v>
      </c>
      <c r="AX297" s="83">
        <v>0</v>
      </c>
      <c r="AY297" s="83">
        <v>0</v>
      </c>
      <c r="AZ297" s="83">
        <v>0</v>
      </c>
      <c r="BA297" s="83">
        <v>0</v>
      </c>
      <c r="BB297" s="84" t="s">
        <v>780</v>
      </c>
    </row>
    <row r="298" spans="1:54" x14ac:dyDescent="0.25">
      <c r="A298" s="62" t="str">
        <f t="shared" si="4"/>
        <v>1106615</v>
      </c>
      <c r="B298" s="68">
        <f>INDEX('Bilag 3'!$B$10:$B$637,MATCH('Data - enkelt'!A298,'Bilag 3'!$G$10:$G$637,0))</f>
        <v>11066</v>
      </c>
      <c r="C298" s="68">
        <f>INDEX('Bilag 3'!$D$10:$D$637,MATCH('Data - enkelt'!A298,'Bilag 3'!$G$10:$G$637,0))</f>
        <v>15</v>
      </c>
      <c r="D298" s="63" t="str">
        <f t="array" ref="D298">INDEX('Bilag 3'!$E$10:$E$636,MATCH(F298&amp;"_"&amp;G298,'Bilag 3'!$A$10:$A$636&amp;"_"&amp;'Bilag 3'!$C$10:$C$636,0))&amp;" - "&amp;INDEX('Bilag 3'!$F$10:$F$636,MATCH(F298&amp;"_"&amp;G298,'Bilag 3'!$A$10:$A$636&amp;"_"&amp;'Bilag 3'!$C$10:$C$636,0))</f>
        <v>Jyske Invest International - Jyske Invest Danish Equities CL</v>
      </c>
      <c r="E298" s="82">
        <v>201612</v>
      </c>
      <c r="F298" s="82">
        <v>11066</v>
      </c>
      <c r="G298" s="82">
        <v>15</v>
      </c>
      <c r="H298" s="83">
        <v>0</v>
      </c>
      <c r="I298" s="83">
        <v>0</v>
      </c>
      <c r="J298" s="83">
        <v>1436000</v>
      </c>
      <c r="K298" s="83">
        <v>0</v>
      </c>
      <c r="L298" s="83">
        <v>1405000</v>
      </c>
      <c r="M298" s="83">
        <v>0</v>
      </c>
      <c r="N298" s="83">
        <v>0</v>
      </c>
      <c r="O298" s="83">
        <v>0</v>
      </c>
      <c r="P298" s="83">
        <v>0</v>
      </c>
      <c r="Q298" s="83">
        <v>31000</v>
      </c>
      <c r="R298" s="83">
        <v>856000</v>
      </c>
      <c r="S298" s="83">
        <v>0</v>
      </c>
      <c r="T298" s="83">
        <v>206000</v>
      </c>
      <c r="U298" s="84" t="s">
        <v>1042</v>
      </c>
      <c r="V298" s="83">
        <v>62067000</v>
      </c>
      <c r="W298" s="83">
        <v>568000</v>
      </c>
      <c r="X298" s="83">
        <v>568000</v>
      </c>
      <c r="Y298" s="83">
        <v>0</v>
      </c>
      <c r="Z298" s="83">
        <v>0</v>
      </c>
      <c r="AA298" s="83">
        <v>0</v>
      </c>
      <c r="AB298" s="83">
        <v>0</v>
      </c>
      <c r="AC298" s="83">
        <v>0</v>
      </c>
      <c r="AD298" s="83">
        <v>61499000</v>
      </c>
      <c r="AE298" s="83">
        <v>61498000</v>
      </c>
      <c r="AF298" s="83">
        <v>0</v>
      </c>
      <c r="AG298" s="83">
        <v>1000</v>
      </c>
      <c r="AH298" s="83">
        <v>0</v>
      </c>
      <c r="AI298" s="83">
        <v>0</v>
      </c>
      <c r="AJ298" s="83">
        <v>0</v>
      </c>
      <c r="AK298" s="83">
        <v>0</v>
      </c>
      <c r="AL298" s="83">
        <v>0</v>
      </c>
      <c r="AM298" s="83">
        <v>0</v>
      </c>
      <c r="AN298" s="83">
        <v>0</v>
      </c>
      <c r="AO298" s="83">
        <v>0</v>
      </c>
      <c r="AP298" s="83">
        <v>0</v>
      </c>
      <c r="AQ298" s="83">
        <v>0</v>
      </c>
      <c r="AR298" s="82">
        <v>2016</v>
      </c>
      <c r="AS298" s="83">
        <v>62067000</v>
      </c>
      <c r="AT298" s="83">
        <v>0</v>
      </c>
      <c r="AU298" s="83">
        <v>0</v>
      </c>
      <c r="AV298" s="83">
        <v>0</v>
      </c>
      <c r="AW298" s="83">
        <v>62067000</v>
      </c>
      <c r="AX298" s="83">
        <v>0</v>
      </c>
      <c r="AY298" s="83">
        <v>0</v>
      </c>
      <c r="AZ298" s="83">
        <v>0</v>
      </c>
      <c r="BA298" s="83">
        <v>0</v>
      </c>
      <c r="BB298" s="84" t="s">
        <v>780</v>
      </c>
    </row>
    <row r="299" spans="1:54" x14ac:dyDescent="0.25">
      <c r="A299" s="62" t="str">
        <f t="shared" si="4"/>
        <v>1106617</v>
      </c>
      <c r="B299" s="68">
        <f>INDEX('Bilag 3'!$B$10:$B$637,MATCH('Data - enkelt'!A299,'Bilag 3'!$G$10:$G$637,0))</f>
        <v>11066</v>
      </c>
      <c r="C299" s="68">
        <f>INDEX('Bilag 3'!$D$10:$D$637,MATCH('Data - enkelt'!A299,'Bilag 3'!$G$10:$G$637,0))</f>
        <v>17</v>
      </c>
      <c r="D299" s="63" t="str">
        <f t="array" ref="D299">INDEX('Bilag 3'!$E$10:$E$636,MATCH(F299&amp;"_"&amp;G299,'Bilag 3'!$A$10:$A$636&amp;"_"&amp;'Bilag 3'!$C$10:$C$636,0))&amp;" - "&amp;INDEX('Bilag 3'!$F$10:$F$636,MATCH(F299&amp;"_"&amp;G299,'Bilag 3'!$A$10:$A$636&amp;"_"&amp;'Bilag 3'!$C$10:$C$636,0))</f>
        <v>Jyske Invest International - Jyske Invest European Equities CL</v>
      </c>
      <c r="E299" s="82">
        <v>201612</v>
      </c>
      <c r="F299" s="82">
        <v>11066</v>
      </c>
      <c r="G299" s="82">
        <v>17</v>
      </c>
      <c r="H299" s="83">
        <v>0</v>
      </c>
      <c r="I299" s="83">
        <v>0</v>
      </c>
      <c r="J299" s="83">
        <v>3591000</v>
      </c>
      <c r="K299" s="83">
        <v>0</v>
      </c>
      <c r="L299" s="83">
        <v>-3316000</v>
      </c>
      <c r="M299" s="83">
        <v>0</v>
      </c>
      <c r="N299" s="83">
        <v>0</v>
      </c>
      <c r="O299" s="83">
        <v>-89000</v>
      </c>
      <c r="P299" s="83">
        <v>0</v>
      </c>
      <c r="Q299" s="83">
        <v>379000</v>
      </c>
      <c r="R299" s="83">
        <v>1495000</v>
      </c>
      <c r="S299" s="83">
        <v>0</v>
      </c>
      <c r="T299" s="83">
        <v>335000</v>
      </c>
      <c r="U299" s="84" t="s">
        <v>1043</v>
      </c>
      <c r="V299" s="83">
        <v>104034000</v>
      </c>
      <c r="W299" s="83">
        <v>597000</v>
      </c>
      <c r="X299" s="83">
        <v>597000</v>
      </c>
      <c r="Y299" s="83">
        <v>0</v>
      </c>
      <c r="Z299" s="83">
        <v>0</v>
      </c>
      <c r="AA299" s="83">
        <v>0</v>
      </c>
      <c r="AB299" s="83">
        <v>0</v>
      </c>
      <c r="AC299" s="83">
        <v>0</v>
      </c>
      <c r="AD299" s="83">
        <v>103367000</v>
      </c>
      <c r="AE299" s="83">
        <v>4875000</v>
      </c>
      <c r="AF299" s="83">
        <v>98492000</v>
      </c>
      <c r="AG299" s="83">
        <v>0</v>
      </c>
      <c r="AH299" s="83">
        <v>0</v>
      </c>
      <c r="AI299" s="83">
        <v>0</v>
      </c>
      <c r="AJ299" s="83">
        <v>0</v>
      </c>
      <c r="AK299" s="83">
        <v>0</v>
      </c>
      <c r="AL299" s="83">
        <v>0</v>
      </c>
      <c r="AM299" s="83">
        <v>0</v>
      </c>
      <c r="AN299" s="83">
        <v>0</v>
      </c>
      <c r="AO299" s="83">
        <v>0</v>
      </c>
      <c r="AP299" s="83">
        <v>0</v>
      </c>
      <c r="AQ299" s="83">
        <v>70000</v>
      </c>
      <c r="AR299" s="82">
        <v>2016</v>
      </c>
      <c r="AS299" s="83">
        <v>104034000</v>
      </c>
      <c r="AT299" s="83">
        <v>0</v>
      </c>
      <c r="AU299" s="83">
        <v>0</v>
      </c>
      <c r="AV299" s="83">
        <v>0</v>
      </c>
      <c r="AW299" s="83">
        <v>104034000</v>
      </c>
      <c r="AX299" s="83">
        <v>0</v>
      </c>
      <c r="AY299" s="83">
        <v>0</v>
      </c>
      <c r="AZ299" s="83">
        <v>0</v>
      </c>
      <c r="BA299" s="83">
        <v>0</v>
      </c>
      <c r="BB299" s="84" t="s">
        <v>780</v>
      </c>
    </row>
    <row r="300" spans="1:54" x14ac:dyDescent="0.25">
      <c r="A300" s="62" t="str">
        <f t="shared" si="4"/>
        <v>1106618</v>
      </c>
      <c r="B300" s="68">
        <f>INDEX('Bilag 3'!$B$10:$B$637,MATCH('Data - enkelt'!A300,'Bilag 3'!$G$10:$G$637,0))</f>
        <v>11066</v>
      </c>
      <c r="C300" s="68">
        <f>INDEX('Bilag 3'!$D$10:$D$637,MATCH('Data - enkelt'!A300,'Bilag 3'!$G$10:$G$637,0))</f>
        <v>18</v>
      </c>
      <c r="D300" s="63" t="str">
        <f t="array" ref="D300">INDEX('Bilag 3'!$E$10:$E$636,MATCH(F300&amp;"_"&amp;G300,'Bilag 3'!$A$10:$A$636&amp;"_"&amp;'Bilag 3'!$C$10:$C$636,0))&amp;" - "&amp;INDEX('Bilag 3'!$F$10:$F$636,MATCH(F300&amp;"_"&amp;G300,'Bilag 3'!$A$10:$A$636&amp;"_"&amp;'Bilag 3'!$C$10:$C$636,0))</f>
        <v>Jyske Invest International - Jyske Invest Far Eastern Equities CL</v>
      </c>
      <c r="E300" s="82">
        <v>201612</v>
      </c>
      <c r="F300" s="82">
        <v>11066</v>
      </c>
      <c r="G300" s="82">
        <v>18</v>
      </c>
      <c r="H300" s="83">
        <v>0</v>
      </c>
      <c r="I300" s="83">
        <v>7000</v>
      </c>
      <c r="J300" s="83">
        <v>3539000</v>
      </c>
      <c r="K300" s="83">
        <v>0</v>
      </c>
      <c r="L300" s="83">
        <v>-1699000</v>
      </c>
      <c r="M300" s="83">
        <v>0</v>
      </c>
      <c r="N300" s="83">
        <v>0</v>
      </c>
      <c r="O300" s="83">
        <v>-162000</v>
      </c>
      <c r="P300" s="83">
        <v>7000</v>
      </c>
      <c r="Q300" s="83">
        <v>1015000</v>
      </c>
      <c r="R300" s="83">
        <v>1896000</v>
      </c>
      <c r="S300" s="83">
        <v>0</v>
      </c>
      <c r="T300" s="83">
        <v>-219000</v>
      </c>
      <c r="U300" s="84" t="s">
        <v>1044</v>
      </c>
      <c r="V300" s="83">
        <v>88172000</v>
      </c>
      <c r="W300" s="83">
        <v>2301000</v>
      </c>
      <c r="X300" s="83">
        <v>2301000</v>
      </c>
      <c r="Y300" s="83">
        <v>0</v>
      </c>
      <c r="Z300" s="83">
        <v>0</v>
      </c>
      <c r="AA300" s="83">
        <v>0</v>
      </c>
      <c r="AB300" s="83">
        <v>0</v>
      </c>
      <c r="AC300" s="83">
        <v>0</v>
      </c>
      <c r="AD300" s="83">
        <v>85870000</v>
      </c>
      <c r="AE300" s="83">
        <v>0</v>
      </c>
      <c r="AF300" s="83">
        <v>85870000</v>
      </c>
      <c r="AG300" s="83">
        <v>0</v>
      </c>
      <c r="AH300" s="83">
        <v>0</v>
      </c>
      <c r="AI300" s="83">
        <v>0</v>
      </c>
      <c r="AJ300" s="83">
        <v>0</v>
      </c>
      <c r="AK300" s="83">
        <v>0</v>
      </c>
      <c r="AL300" s="83">
        <v>0</v>
      </c>
      <c r="AM300" s="83">
        <v>0</v>
      </c>
      <c r="AN300" s="83">
        <v>0</v>
      </c>
      <c r="AO300" s="83">
        <v>0</v>
      </c>
      <c r="AP300" s="83">
        <v>0</v>
      </c>
      <c r="AQ300" s="83">
        <v>1000</v>
      </c>
      <c r="AR300" s="82">
        <v>2016</v>
      </c>
      <c r="AS300" s="83">
        <v>88172000</v>
      </c>
      <c r="AT300" s="83">
        <v>0</v>
      </c>
      <c r="AU300" s="83">
        <v>0</v>
      </c>
      <c r="AV300" s="83">
        <v>0</v>
      </c>
      <c r="AW300" s="83">
        <v>86814000</v>
      </c>
      <c r="AX300" s="83">
        <v>0</v>
      </c>
      <c r="AY300" s="83">
        <v>0</v>
      </c>
      <c r="AZ300" s="83">
        <v>0</v>
      </c>
      <c r="BA300" s="83">
        <v>1358000</v>
      </c>
      <c r="BB300" s="84" t="s">
        <v>780</v>
      </c>
    </row>
    <row r="301" spans="1:54" x14ac:dyDescent="0.25">
      <c r="A301" s="62" t="str">
        <f t="shared" si="4"/>
        <v>1106619</v>
      </c>
      <c r="B301" s="68">
        <f>INDEX('Bilag 3'!$B$10:$B$637,MATCH('Data - enkelt'!A301,'Bilag 3'!$G$10:$G$637,0))</f>
        <v>11066</v>
      </c>
      <c r="C301" s="68">
        <f>INDEX('Bilag 3'!$D$10:$D$637,MATCH('Data - enkelt'!A301,'Bilag 3'!$G$10:$G$637,0))</f>
        <v>19</v>
      </c>
      <c r="D301" s="63" t="str">
        <f t="array" ref="D301">INDEX('Bilag 3'!$E$10:$E$636,MATCH(F301&amp;"_"&amp;G301,'Bilag 3'!$A$10:$A$636&amp;"_"&amp;'Bilag 3'!$C$10:$C$636,0))&amp;" - "&amp;INDEX('Bilag 3'!$F$10:$F$636,MATCH(F301&amp;"_"&amp;G301,'Bilag 3'!$A$10:$A$636&amp;"_"&amp;'Bilag 3'!$C$10:$C$636,0))</f>
        <v>Jyske Invest International - Jyske Invest US Equities CL</v>
      </c>
      <c r="E301" s="82">
        <v>201612</v>
      </c>
      <c r="F301" s="82">
        <v>11066</v>
      </c>
      <c r="G301" s="82">
        <v>19</v>
      </c>
      <c r="H301" s="83">
        <v>0</v>
      </c>
      <c r="I301" s="83">
        <v>0</v>
      </c>
      <c r="J301" s="83">
        <v>1720000</v>
      </c>
      <c r="K301" s="83">
        <v>0</v>
      </c>
      <c r="L301" s="83">
        <v>3356000</v>
      </c>
      <c r="M301" s="83">
        <v>0</v>
      </c>
      <c r="N301" s="83">
        <v>0</v>
      </c>
      <c r="O301" s="83">
        <v>0</v>
      </c>
      <c r="P301" s="83">
        <v>0</v>
      </c>
      <c r="Q301" s="83">
        <v>268000</v>
      </c>
      <c r="R301" s="83">
        <v>1177000</v>
      </c>
      <c r="S301" s="83">
        <v>0</v>
      </c>
      <c r="T301" s="83">
        <v>204000</v>
      </c>
      <c r="U301" s="84" t="s">
        <v>1045</v>
      </c>
      <c r="V301" s="83">
        <v>77634000</v>
      </c>
      <c r="W301" s="83">
        <v>802000</v>
      </c>
      <c r="X301" s="83">
        <v>802000</v>
      </c>
      <c r="Y301" s="83">
        <v>0</v>
      </c>
      <c r="Z301" s="83">
        <v>0</v>
      </c>
      <c r="AA301" s="83">
        <v>0</v>
      </c>
      <c r="AB301" s="83">
        <v>0</v>
      </c>
      <c r="AC301" s="83">
        <v>0</v>
      </c>
      <c r="AD301" s="83">
        <v>76501000</v>
      </c>
      <c r="AE301" s="83">
        <v>0</v>
      </c>
      <c r="AF301" s="83">
        <v>76501000</v>
      </c>
      <c r="AG301" s="83">
        <v>0</v>
      </c>
      <c r="AH301" s="83">
        <v>0</v>
      </c>
      <c r="AI301" s="83">
        <v>0</v>
      </c>
      <c r="AJ301" s="83">
        <v>0</v>
      </c>
      <c r="AK301" s="83">
        <v>0</v>
      </c>
      <c r="AL301" s="83">
        <v>0</v>
      </c>
      <c r="AM301" s="83">
        <v>0</v>
      </c>
      <c r="AN301" s="83">
        <v>0</v>
      </c>
      <c r="AO301" s="83">
        <v>0</v>
      </c>
      <c r="AP301" s="83">
        <v>0</v>
      </c>
      <c r="AQ301" s="83">
        <v>332000</v>
      </c>
      <c r="AR301" s="82">
        <v>2016</v>
      </c>
      <c r="AS301" s="83">
        <v>77634000</v>
      </c>
      <c r="AT301" s="83">
        <v>0</v>
      </c>
      <c r="AU301" s="83">
        <v>0</v>
      </c>
      <c r="AV301" s="83">
        <v>0</v>
      </c>
      <c r="AW301" s="83">
        <v>77634000</v>
      </c>
      <c r="AX301" s="83">
        <v>0</v>
      </c>
      <c r="AY301" s="83">
        <v>0</v>
      </c>
      <c r="AZ301" s="83">
        <v>0</v>
      </c>
      <c r="BA301" s="83">
        <v>0</v>
      </c>
      <c r="BB301" s="84" t="s">
        <v>780</v>
      </c>
    </row>
    <row r="302" spans="1:54" x14ac:dyDescent="0.25">
      <c r="A302" s="62" t="str">
        <f t="shared" si="4"/>
        <v>1106623</v>
      </c>
      <c r="B302" s="68">
        <f>INDEX('Bilag 3'!$B$10:$B$637,MATCH('Data - enkelt'!A302,'Bilag 3'!$G$10:$G$637,0))</f>
        <v>11066</v>
      </c>
      <c r="C302" s="68">
        <f>INDEX('Bilag 3'!$D$10:$D$637,MATCH('Data - enkelt'!A302,'Bilag 3'!$G$10:$G$637,0))</f>
        <v>23</v>
      </c>
      <c r="D302" s="63" t="str">
        <f t="array" ref="D302">INDEX('Bilag 3'!$E$10:$E$636,MATCH(F302&amp;"_"&amp;G302,'Bilag 3'!$A$10:$A$636&amp;"_"&amp;'Bilag 3'!$C$10:$C$636,0))&amp;" - "&amp;INDEX('Bilag 3'!$F$10:$F$636,MATCH(F302&amp;"_"&amp;G302,'Bilag 3'!$A$10:$A$636&amp;"_"&amp;'Bilag 3'!$C$10:$C$636,0))</f>
        <v>Jyske Invest International - Jyske Invest Emerging Market Bonds (EUR) CL</v>
      </c>
      <c r="E302" s="82">
        <v>201612</v>
      </c>
      <c r="F302" s="82">
        <v>11066</v>
      </c>
      <c r="G302" s="82">
        <v>23</v>
      </c>
      <c r="H302" s="83">
        <v>13421000</v>
      </c>
      <c r="I302" s="83">
        <v>0</v>
      </c>
      <c r="J302" s="83">
        <v>0</v>
      </c>
      <c r="K302" s="83">
        <v>16373000</v>
      </c>
      <c r="L302" s="83">
        <v>0</v>
      </c>
      <c r="M302" s="83">
        <v>0</v>
      </c>
      <c r="N302" s="83">
        <v>-8893000</v>
      </c>
      <c r="O302" s="83">
        <v>506000</v>
      </c>
      <c r="P302" s="83">
        <v>0</v>
      </c>
      <c r="Q302" s="83">
        <v>52000</v>
      </c>
      <c r="R302" s="83">
        <v>2662000</v>
      </c>
      <c r="S302" s="83">
        <v>0</v>
      </c>
      <c r="T302" s="83">
        <v>0</v>
      </c>
      <c r="U302" s="84" t="s">
        <v>1046</v>
      </c>
      <c r="V302" s="83">
        <v>219264000</v>
      </c>
      <c r="W302" s="83">
        <v>2784000</v>
      </c>
      <c r="X302" s="83">
        <v>2784000</v>
      </c>
      <c r="Y302" s="83">
        <v>0</v>
      </c>
      <c r="Z302" s="83">
        <v>212670000</v>
      </c>
      <c r="AA302" s="83">
        <v>0</v>
      </c>
      <c r="AB302" s="83">
        <v>211521000</v>
      </c>
      <c r="AC302" s="83">
        <v>1149000</v>
      </c>
      <c r="AD302" s="83">
        <v>0</v>
      </c>
      <c r="AE302" s="83">
        <v>0</v>
      </c>
      <c r="AF302" s="83">
        <v>0</v>
      </c>
      <c r="AG302" s="83">
        <v>0</v>
      </c>
      <c r="AH302" s="83">
        <v>0</v>
      </c>
      <c r="AI302" s="83">
        <v>0</v>
      </c>
      <c r="AJ302" s="83">
        <v>0</v>
      </c>
      <c r="AK302" s="83">
        <v>0</v>
      </c>
      <c r="AL302" s="83">
        <v>0</v>
      </c>
      <c r="AM302" s="83">
        <v>102000</v>
      </c>
      <c r="AN302" s="83">
        <v>0</v>
      </c>
      <c r="AO302" s="83">
        <v>102000</v>
      </c>
      <c r="AP302" s="83">
        <v>0</v>
      </c>
      <c r="AQ302" s="83">
        <v>3708000</v>
      </c>
      <c r="AR302" s="82">
        <v>2016</v>
      </c>
      <c r="AS302" s="83">
        <v>219264000</v>
      </c>
      <c r="AT302" s="83">
        <v>0</v>
      </c>
      <c r="AU302" s="83">
        <v>0</v>
      </c>
      <c r="AV302" s="83">
        <v>0</v>
      </c>
      <c r="AW302" s="83">
        <v>217192000</v>
      </c>
      <c r="AX302" s="83">
        <v>2072000</v>
      </c>
      <c r="AY302" s="83">
        <v>0</v>
      </c>
      <c r="AZ302" s="83">
        <v>2072000</v>
      </c>
      <c r="BA302" s="83">
        <v>0</v>
      </c>
      <c r="BB302" s="84" t="s">
        <v>780</v>
      </c>
    </row>
    <row r="303" spans="1:54" x14ac:dyDescent="0.25">
      <c r="A303" s="62" t="str">
        <f t="shared" si="4"/>
        <v>1106628</v>
      </c>
      <c r="B303" s="68">
        <f>INDEX('Bilag 3'!$B$10:$B$637,MATCH('Data - enkelt'!A303,'Bilag 3'!$G$10:$G$637,0))</f>
        <v>11066</v>
      </c>
      <c r="C303" s="68">
        <f>INDEX('Bilag 3'!$D$10:$D$637,MATCH('Data - enkelt'!A303,'Bilag 3'!$G$10:$G$637,0))</f>
        <v>28</v>
      </c>
      <c r="D303" s="63" t="str">
        <f t="array" ref="D303">INDEX('Bilag 3'!$E$10:$E$636,MATCH(F303&amp;"_"&amp;G303,'Bilag 3'!$A$10:$A$636&amp;"_"&amp;'Bilag 3'!$C$10:$C$636,0))&amp;" - "&amp;INDEX('Bilag 3'!$F$10:$F$636,MATCH(F303&amp;"_"&amp;G303,'Bilag 3'!$A$10:$A$636&amp;"_"&amp;'Bilag 3'!$C$10:$C$636,0))</f>
        <v>Jyske Invest International - Jyske Invest Stable Strategy CL</v>
      </c>
      <c r="E303" s="82">
        <v>201612</v>
      </c>
      <c r="F303" s="82">
        <v>11066</v>
      </c>
      <c r="G303" s="82">
        <v>28</v>
      </c>
      <c r="H303" s="83">
        <v>33371000</v>
      </c>
      <c r="I303" s="83">
        <v>7000</v>
      </c>
      <c r="J303" s="83">
        <v>11488000</v>
      </c>
      <c r="K303" s="83">
        <v>16120000</v>
      </c>
      <c r="L303" s="83">
        <v>20463000</v>
      </c>
      <c r="M303" s="83">
        <v>0</v>
      </c>
      <c r="N303" s="83">
        <v>-24678000</v>
      </c>
      <c r="O303" s="83">
        <v>1547000</v>
      </c>
      <c r="P303" s="83">
        <v>7000</v>
      </c>
      <c r="Q303" s="83">
        <v>1450000</v>
      </c>
      <c r="R303" s="83">
        <v>20009000</v>
      </c>
      <c r="S303" s="83">
        <v>0</v>
      </c>
      <c r="T303" s="83">
        <v>989000</v>
      </c>
      <c r="U303" s="84" t="s">
        <v>1047</v>
      </c>
      <c r="V303" s="83">
        <v>2027064000</v>
      </c>
      <c r="W303" s="83">
        <v>41132000</v>
      </c>
      <c r="X303" s="83">
        <v>41132000</v>
      </c>
      <c r="Y303" s="83">
        <v>0</v>
      </c>
      <c r="Z303" s="83">
        <v>1368292000</v>
      </c>
      <c r="AA303" s="83">
        <v>340576000</v>
      </c>
      <c r="AB303" s="83">
        <v>1027717000</v>
      </c>
      <c r="AC303" s="83">
        <v>0</v>
      </c>
      <c r="AD303" s="83">
        <v>488141000</v>
      </c>
      <c r="AE303" s="83">
        <v>13453000</v>
      </c>
      <c r="AF303" s="83">
        <v>474687000</v>
      </c>
      <c r="AG303" s="83">
        <v>0</v>
      </c>
      <c r="AH303" s="83">
        <v>0</v>
      </c>
      <c r="AI303" s="83">
        <v>0</v>
      </c>
      <c r="AJ303" s="83">
        <v>111766000</v>
      </c>
      <c r="AK303" s="83">
        <v>111766000</v>
      </c>
      <c r="AL303" s="83">
        <v>0</v>
      </c>
      <c r="AM303" s="83">
        <v>3628000</v>
      </c>
      <c r="AN303" s="83">
        <v>268000</v>
      </c>
      <c r="AO303" s="83">
        <v>3360000</v>
      </c>
      <c r="AP303" s="83">
        <v>0</v>
      </c>
      <c r="AQ303" s="83">
        <v>14106000</v>
      </c>
      <c r="AR303" s="82">
        <v>2016</v>
      </c>
      <c r="AS303" s="83">
        <v>2027064000</v>
      </c>
      <c r="AT303" s="83">
        <v>0</v>
      </c>
      <c r="AU303" s="83">
        <v>0</v>
      </c>
      <c r="AV303" s="83">
        <v>0</v>
      </c>
      <c r="AW303" s="83">
        <v>2017826000</v>
      </c>
      <c r="AX303" s="83">
        <v>9238000</v>
      </c>
      <c r="AY303" s="83">
        <v>33000</v>
      </c>
      <c r="AZ303" s="83">
        <v>9205000</v>
      </c>
      <c r="BA303" s="83">
        <v>0</v>
      </c>
      <c r="BB303" s="84" t="s">
        <v>780</v>
      </c>
    </row>
    <row r="304" spans="1:54" x14ac:dyDescent="0.25">
      <c r="A304" s="62" t="str">
        <f t="shared" si="4"/>
        <v>1106629</v>
      </c>
      <c r="B304" s="68">
        <f>INDEX('Bilag 3'!$B$10:$B$637,MATCH('Data - enkelt'!A304,'Bilag 3'!$G$10:$G$637,0))</f>
        <v>11066</v>
      </c>
      <c r="C304" s="68">
        <f>INDEX('Bilag 3'!$D$10:$D$637,MATCH('Data - enkelt'!A304,'Bilag 3'!$G$10:$G$637,0))</f>
        <v>29</v>
      </c>
      <c r="D304" s="63" t="str">
        <f t="array" ref="D304">INDEX('Bilag 3'!$E$10:$E$636,MATCH(F304&amp;"_"&amp;G304,'Bilag 3'!$A$10:$A$636&amp;"_"&amp;'Bilag 3'!$C$10:$C$636,0))&amp;" - "&amp;INDEX('Bilag 3'!$F$10:$F$636,MATCH(F304&amp;"_"&amp;G304,'Bilag 3'!$A$10:$A$636&amp;"_"&amp;'Bilag 3'!$C$10:$C$636,0))</f>
        <v>Jyske Invest International - Jyske Invest Balanced Strategy CL</v>
      </c>
      <c r="E304" s="82">
        <v>201612</v>
      </c>
      <c r="F304" s="82">
        <v>11066</v>
      </c>
      <c r="G304" s="82">
        <v>29</v>
      </c>
      <c r="H304" s="83">
        <v>9480000</v>
      </c>
      <c r="I304" s="83">
        <v>7000</v>
      </c>
      <c r="J304" s="83">
        <v>11124000</v>
      </c>
      <c r="K304" s="83">
        <v>4617000</v>
      </c>
      <c r="L304" s="83">
        <v>13034000</v>
      </c>
      <c r="M304" s="83">
        <v>0</v>
      </c>
      <c r="N304" s="83">
        <v>-6826000</v>
      </c>
      <c r="O304" s="83">
        <v>714000</v>
      </c>
      <c r="P304" s="83">
        <v>7000</v>
      </c>
      <c r="Q304" s="83">
        <v>1368000</v>
      </c>
      <c r="R304" s="83">
        <v>12484000</v>
      </c>
      <c r="S304" s="83">
        <v>0</v>
      </c>
      <c r="T304" s="83">
        <v>944000</v>
      </c>
      <c r="U304" s="84" t="s">
        <v>1048</v>
      </c>
      <c r="V304" s="83">
        <v>987603000</v>
      </c>
      <c r="W304" s="83">
        <v>11950000</v>
      </c>
      <c r="X304" s="83">
        <v>11950000</v>
      </c>
      <c r="Y304" s="83">
        <v>0</v>
      </c>
      <c r="Z304" s="83">
        <v>447263000</v>
      </c>
      <c r="AA304" s="83">
        <v>123870000</v>
      </c>
      <c r="AB304" s="83">
        <v>323393000</v>
      </c>
      <c r="AC304" s="83">
        <v>0</v>
      </c>
      <c r="AD304" s="83">
        <v>428631000</v>
      </c>
      <c r="AE304" s="83">
        <v>11645000</v>
      </c>
      <c r="AF304" s="83">
        <v>416986000</v>
      </c>
      <c r="AG304" s="83">
        <v>0</v>
      </c>
      <c r="AH304" s="83">
        <v>0</v>
      </c>
      <c r="AI304" s="83">
        <v>0</v>
      </c>
      <c r="AJ304" s="83">
        <v>92818000</v>
      </c>
      <c r="AK304" s="83">
        <v>92818000</v>
      </c>
      <c r="AL304" s="83">
        <v>0</v>
      </c>
      <c r="AM304" s="83">
        <v>2786000</v>
      </c>
      <c r="AN304" s="83">
        <v>112000</v>
      </c>
      <c r="AO304" s="83">
        <v>2674000</v>
      </c>
      <c r="AP304" s="83">
        <v>0</v>
      </c>
      <c r="AQ304" s="83">
        <v>4155000</v>
      </c>
      <c r="AR304" s="82">
        <v>2016</v>
      </c>
      <c r="AS304" s="83">
        <v>987603000</v>
      </c>
      <c r="AT304" s="83">
        <v>0</v>
      </c>
      <c r="AU304" s="83">
        <v>0</v>
      </c>
      <c r="AV304" s="83">
        <v>0</v>
      </c>
      <c r="AW304" s="83">
        <v>983737000</v>
      </c>
      <c r="AX304" s="83">
        <v>3866000</v>
      </c>
      <c r="AY304" s="83">
        <v>33000</v>
      </c>
      <c r="AZ304" s="83">
        <v>3833000</v>
      </c>
      <c r="BA304" s="83">
        <v>0</v>
      </c>
      <c r="BB304" s="84" t="s">
        <v>780</v>
      </c>
    </row>
    <row r="305" spans="1:54" x14ac:dyDescent="0.25">
      <c r="A305" s="62" t="str">
        <f t="shared" si="4"/>
        <v>1106630</v>
      </c>
      <c r="B305" s="68">
        <f>INDEX('Bilag 3'!$B$10:$B$637,MATCH('Data - enkelt'!A305,'Bilag 3'!$G$10:$G$637,0))</f>
        <v>11066</v>
      </c>
      <c r="C305" s="68">
        <f>INDEX('Bilag 3'!$D$10:$D$637,MATCH('Data - enkelt'!A305,'Bilag 3'!$G$10:$G$637,0))</f>
        <v>30</v>
      </c>
      <c r="D305" s="63" t="str">
        <f t="array" ref="D305">INDEX('Bilag 3'!$E$10:$E$636,MATCH(F305&amp;"_"&amp;G305,'Bilag 3'!$A$10:$A$636&amp;"_"&amp;'Bilag 3'!$C$10:$C$636,0))&amp;" - "&amp;INDEX('Bilag 3'!$F$10:$F$636,MATCH(F305&amp;"_"&amp;G305,'Bilag 3'!$A$10:$A$636&amp;"_"&amp;'Bilag 3'!$C$10:$C$636,0))</f>
        <v>Jyske Invest International - Jyske Invest Growth Strategy CL</v>
      </c>
      <c r="E305" s="82">
        <v>201612</v>
      </c>
      <c r="F305" s="82">
        <v>11066</v>
      </c>
      <c r="G305" s="82">
        <v>30</v>
      </c>
      <c r="H305" s="83">
        <v>97000</v>
      </c>
      <c r="I305" s="83">
        <v>0</v>
      </c>
      <c r="J305" s="83">
        <v>1837000</v>
      </c>
      <c r="K305" s="83">
        <v>30000</v>
      </c>
      <c r="L305" s="83">
        <v>959000</v>
      </c>
      <c r="M305" s="83">
        <v>0</v>
      </c>
      <c r="N305" s="83">
        <v>-1837000</v>
      </c>
      <c r="O305" s="83">
        <v>193000</v>
      </c>
      <c r="P305" s="83">
        <v>0</v>
      </c>
      <c r="Q305" s="83">
        <v>223000</v>
      </c>
      <c r="R305" s="83">
        <v>1361000</v>
      </c>
      <c r="S305" s="83">
        <v>0</v>
      </c>
      <c r="T305" s="83">
        <v>156000</v>
      </c>
      <c r="U305" s="84" t="s">
        <v>1049</v>
      </c>
      <c r="V305" s="83">
        <v>93530000</v>
      </c>
      <c r="W305" s="83">
        <v>2743000</v>
      </c>
      <c r="X305" s="83">
        <v>2743000</v>
      </c>
      <c r="Y305" s="83">
        <v>0</v>
      </c>
      <c r="Z305" s="83">
        <v>5062000</v>
      </c>
      <c r="AA305" s="83">
        <v>1486000</v>
      </c>
      <c r="AB305" s="83">
        <v>3576000</v>
      </c>
      <c r="AC305" s="83">
        <v>0</v>
      </c>
      <c r="AD305" s="83">
        <v>76494000</v>
      </c>
      <c r="AE305" s="83">
        <v>2074000</v>
      </c>
      <c r="AF305" s="83">
        <v>74420000</v>
      </c>
      <c r="AG305" s="83">
        <v>0</v>
      </c>
      <c r="AH305" s="83">
        <v>0</v>
      </c>
      <c r="AI305" s="83">
        <v>0</v>
      </c>
      <c r="AJ305" s="83">
        <v>8999000</v>
      </c>
      <c r="AK305" s="83">
        <v>8999000</v>
      </c>
      <c r="AL305" s="83">
        <v>0</v>
      </c>
      <c r="AM305" s="83">
        <v>153000</v>
      </c>
      <c r="AN305" s="83">
        <v>2000</v>
      </c>
      <c r="AO305" s="83">
        <v>151000</v>
      </c>
      <c r="AP305" s="83">
        <v>0</v>
      </c>
      <c r="AQ305" s="83">
        <v>78000</v>
      </c>
      <c r="AR305" s="82">
        <v>2016</v>
      </c>
      <c r="AS305" s="83">
        <v>93530000</v>
      </c>
      <c r="AT305" s="83">
        <v>0</v>
      </c>
      <c r="AU305" s="83">
        <v>0</v>
      </c>
      <c r="AV305" s="83">
        <v>0</v>
      </c>
      <c r="AW305" s="83">
        <v>93097000</v>
      </c>
      <c r="AX305" s="83">
        <v>432000</v>
      </c>
      <c r="AY305" s="83">
        <v>22000</v>
      </c>
      <c r="AZ305" s="83">
        <v>410000</v>
      </c>
      <c r="BA305" s="83">
        <v>0</v>
      </c>
      <c r="BB305" s="84" t="s">
        <v>780</v>
      </c>
    </row>
    <row r="306" spans="1:54" x14ac:dyDescent="0.25">
      <c r="A306" s="62" t="str">
        <f t="shared" si="4"/>
        <v>1106631</v>
      </c>
      <c r="B306" s="68">
        <f>INDEX('Bilag 3'!$B$10:$B$637,MATCH('Data - enkelt'!A306,'Bilag 3'!$G$10:$G$637,0))</f>
        <v>11066</v>
      </c>
      <c r="C306" s="68">
        <f>INDEX('Bilag 3'!$D$10:$D$637,MATCH('Data - enkelt'!A306,'Bilag 3'!$G$10:$G$637,0))</f>
        <v>31</v>
      </c>
      <c r="D306" s="63" t="str">
        <f t="array" ref="D306">INDEX('Bilag 3'!$E$10:$E$636,MATCH(F306&amp;"_"&amp;G306,'Bilag 3'!$A$10:$A$636&amp;"_"&amp;'Bilag 3'!$C$10:$C$636,0))&amp;" - "&amp;INDEX('Bilag 3'!$F$10:$F$636,MATCH(F306&amp;"_"&amp;G306,'Bilag 3'!$A$10:$A$636&amp;"_"&amp;'Bilag 3'!$C$10:$C$636,0))</f>
        <v>Jyske Invest International - Jyske Invest Aggressive Strategy CL</v>
      </c>
      <c r="E306" s="82">
        <v>201612</v>
      </c>
      <c r="F306" s="82">
        <v>11066</v>
      </c>
      <c r="G306" s="82">
        <v>31</v>
      </c>
      <c r="H306" s="83">
        <v>0</v>
      </c>
      <c r="I306" s="83">
        <v>15000</v>
      </c>
      <c r="J306" s="83">
        <v>7770000</v>
      </c>
      <c r="K306" s="83">
        <v>0</v>
      </c>
      <c r="L306" s="83">
        <v>-2037000</v>
      </c>
      <c r="M306" s="83">
        <v>0</v>
      </c>
      <c r="N306" s="83">
        <v>0</v>
      </c>
      <c r="O306" s="83">
        <v>-59000</v>
      </c>
      <c r="P306" s="83">
        <v>15000</v>
      </c>
      <c r="Q306" s="83">
        <v>885000</v>
      </c>
      <c r="R306" s="83">
        <v>4863000</v>
      </c>
      <c r="S306" s="83">
        <v>0</v>
      </c>
      <c r="T306" s="83">
        <v>654000</v>
      </c>
      <c r="U306" s="84" t="s">
        <v>1050</v>
      </c>
      <c r="V306" s="83">
        <v>286677000</v>
      </c>
      <c r="W306" s="83">
        <v>1278000</v>
      </c>
      <c r="X306" s="83">
        <v>1278000</v>
      </c>
      <c r="Y306" s="83">
        <v>0</v>
      </c>
      <c r="Z306" s="83">
        <v>0</v>
      </c>
      <c r="AA306" s="83">
        <v>0</v>
      </c>
      <c r="AB306" s="83">
        <v>0</v>
      </c>
      <c r="AC306" s="83">
        <v>0</v>
      </c>
      <c r="AD306" s="83">
        <v>285246000</v>
      </c>
      <c r="AE306" s="83">
        <v>7655000</v>
      </c>
      <c r="AF306" s="83">
        <v>277590000</v>
      </c>
      <c r="AG306" s="83">
        <v>0</v>
      </c>
      <c r="AH306" s="83">
        <v>0</v>
      </c>
      <c r="AI306" s="83">
        <v>0</v>
      </c>
      <c r="AJ306" s="83">
        <v>0</v>
      </c>
      <c r="AK306" s="83">
        <v>0</v>
      </c>
      <c r="AL306" s="83">
        <v>0</v>
      </c>
      <c r="AM306" s="83">
        <v>0</v>
      </c>
      <c r="AN306" s="83">
        <v>0</v>
      </c>
      <c r="AO306" s="83">
        <v>0</v>
      </c>
      <c r="AP306" s="83">
        <v>0</v>
      </c>
      <c r="AQ306" s="83">
        <v>154000</v>
      </c>
      <c r="AR306" s="82">
        <v>2016</v>
      </c>
      <c r="AS306" s="83">
        <v>286677000</v>
      </c>
      <c r="AT306" s="83">
        <v>0</v>
      </c>
      <c r="AU306" s="83">
        <v>0</v>
      </c>
      <c r="AV306" s="83">
        <v>0</v>
      </c>
      <c r="AW306" s="83">
        <v>286677000</v>
      </c>
      <c r="AX306" s="83">
        <v>0</v>
      </c>
      <c r="AY306" s="83">
        <v>0</v>
      </c>
      <c r="AZ306" s="83">
        <v>0</v>
      </c>
      <c r="BA306" s="83">
        <v>0</v>
      </c>
      <c r="BB306" s="84" t="s">
        <v>780</v>
      </c>
    </row>
    <row r="307" spans="1:54" x14ac:dyDescent="0.25">
      <c r="A307" s="62" t="str">
        <f t="shared" si="4"/>
        <v>1106632</v>
      </c>
      <c r="B307" s="68">
        <f>INDEX('Bilag 3'!$B$10:$B$637,MATCH('Data - enkelt'!A307,'Bilag 3'!$G$10:$G$637,0))</f>
        <v>11066</v>
      </c>
      <c r="C307" s="68">
        <f>INDEX('Bilag 3'!$D$10:$D$637,MATCH('Data - enkelt'!A307,'Bilag 3'!$G$10:$G$637,0))</f>
        <v>32</v>
      </c>
      <c r="D307" s="63" t="str">
        <f t="array" ref="D307">INDEX('Bilag 3'!$E$10:$E$636,MATCH(F307&amp;"_"&amp;G307,'Bilag 3'!$A$10:$A$636&amp;"_"&amp;'Bilag 3'!$C$10:$C$636,0))&amp;" - "&amp;INDEX('Bilag 3'!$F$10:$F$636,MATCH(F307&amp;"_"&amp;G307,'Bilag 3'!$A$10:$A$636&amp;"_"&amp;'Bilag 3'!$C$10:$C$636,0))</f>
        <v>Jyske Invest International - Jyske Invest High Yield Corporate Bonds CL</v>
      </c>
      <c r="E307" s="82">
        <v>201612</v>
      </c>
      <c r="F307" s="82">
        <v>11066</v>
      </c>
      <c r="G307" s="82">
        <v>32</v>
      </c>
      <c r="H307" s="83">
        <v>27229000</v>
      </c>
      <c r="I307" s="83">
        <v>0</v>
      </c>
      <c r="J307" s="83">
        <v>0</v>
      </c>
      <c r="K307" s="83">
        <v>19161000</v>
      </c>
      <c r="L307" s="83">
        <v>0</v>
      </c>
      <c r="M307" s="83">
        <v>0</v>
      </c>
      <c r="N307" s="83">
        <v>-2989000</v>
      </c>
      <c r="O307" s="83">
        <v>1532000</v>
      </c>
      <c r="P307" s="83">
        <v>0</v>
      </c>
      <c r="Q307" s="83">
        <v>89000</v>
      </c>
      <c r="R307" s="83">
        <v>5272000</v>
      </c>
      <c r="S307" s="83">
        <v>0</v>
      </c>
      <c r="T307" s="83">
        <v>0</v>
      </c>
      <c r="U307" s="84" t="s">
        <v>1051</v>
      </c>
      <c r="V307" s="83">
        <v>448715000</v>
      </c>
      <c r="W307" s="83">
        <v>10257000</v>
      </c>
      <c r="X307" s="83">
        <v>10257000</v>
      </c>
      <c r="Y307" s="83">
        <v>0</v>
      </c>
      <c r="Z307" s="83">
        <v>427422000</v>
      </c>
      <c r="AA307" s="83">
        <v>5810000</v>
      </c>
      <c r="AB307" s="83">
        <v>417716000</v>
      </c>
      <c r="AC307" s="83">
        <v>3897000</v>
      </c>
      <c r="AD307" s="83">
        <v>0</v>
      </c>
      <c r="AE307" s="83">
        <v>0</v>
      </c>
      <c r="AF307" s="83">
        <v>0</v>
      </c>
      <c r="AG307" s="83">
        <v>0</v>
      </c>
      <c r="AH307" s="83">
        <v>0</v>
      </c>
      <c r="AI307" s="83">
        <v>0</v>
      </c>
      <c r="AJ307" s="83">
        <v>0</v>
      </c>
      <c r="AK307" s="83">
        <v>0</v>
      </c>
      <c r="AL307" s="83">
        <v>0</v>
      </c>
      <c r="AM307" s="83">
        <v>2475000</v>
      </c>
      <c r="AN307" s="83">
        <v>0</v>
      </c>
      <c r="AO307" s="83">
        <v>2475000</v>
      </c>
      <c r="AP307" s="83">
        <v>0</v>
      </c>
      <c r="AQ307" s="83">
        <v>8561000</v>
      </c>
      <c r="AR307" s="82">
        <v>2016</v>
      </c>
      <c r="AS307" s="83">
        <v>448715000</v>
      </c>
      <c r="AT307" s="83">
        <v>0</v>
      </c>
      <c r="AU307" s="83">
        <v>0</v>
      </c>
      <c r="AV307" s="83">
        <v>0</v>
      </c>
      <c r="AW307" s="83">
        <v>448597000</v>
      </c>
      <c r="AX307" s="83">
        <v>118000</v>
      </c>
      <c r="AY307" s="83">
        <v>0</v>
      </c>
      <c r="AZ307" s="83">
        <v>118000</v>
      </c>
      <c r="BA307" s="83">
        <v>0</v>
      </c>
      <c r="BB307" s="84" t="s">
        <v>780</v>
      </c>
    </row>
    <row r="308" spans="1:54" x14ac:dyDescent="0.25">
      <c r="A308" s="62" t="str">
        <f t="shared" si="4"/>
        <v>1106634</v>
      </c>
      <c r="B308" s="68">
        <f>INDEX('Bilag 3'!$B$10:$B$637,MATCH('Data - enkelt'!A308,'Bilag 3'!$G$10:$G$637,0))</f>
        <v>11066</v>
      </c>
      <c r="C308" s="68">
        <f>INDEX('Bilag 3'!$D$10:$D$637,MATCH('Data - enkelt'!A308,'Bilag 3'!$G$10:$G$637,0))</f>
        <v>34</v>
      </c>
      <c r="D308" s="63" t="str">
        <f t="array" ref="D308">INDEX('Bilag 3'!$E$10:$E$636,MATCH(F308&amp;"_"&amp;G308,'Bilag 3'!$A$10:$A$636&amp;"_"&amp;'Bilag 3'!$C$10:$C$636,0))&amp;" - "&amp;INDEX('Bilag 3'!$F$10:$F$636,MATCH(F308&amp;"_"&amp;G308,'Bilag 3'!$A$10:$A$636&amp;"_"&amp;'Bilag 3'!$C$10:$C$636,0))</f>
        <v>Jyske Invest International - Jyske Invest Chinese Equities CL</v>
      </c>
      <c r="E308" s="82">
        <v>201612</v>
      </c>
      <c r="F308" s="82">
        <v>11066</v>
      </c>
      <c r="G308" s="82">
        <v>34</v>
      </c>
      <c r="H308" s="83">
        <v>0</v>
      </c>
      <c r="I308" s="83">
        <v>0</v>
      </c>
      <c r="J308" s="83">
        <v>1234000</v>
      </c>
      <c r="K308" s="83">
        <v>0</v>
      </c>
      <c r="L308" s="83">
        <v>-2136000</v>
      </c>
      <c r="M308" s="83">
        <v>0</v>
      </c>
      <c r="N308" s="83">
        <v>0</v>
      </c>
      <c r="O308" s="83">
        <v>-21000</v>
      </c>
      <c r="P308" s="83">
        <v>0</v>
      </c>
      <c r="Q308" s="83">
        <v>585000</v>
      </c>
      <c r="R308" s="83">
        <v>888000</v>
      </c>
      <c r="S308" s="83">
        <v>0</v>
      </c>
      <c r="T308" s="83">
        <v>85000</v>
      </c>
      <c r="U308" s="84" t="s">
        <v>1052</v>
      </c>
      <c r="V308" s="83">
        <v>45708000</v>
      </c>
      <c r="W308" s="83">
        <v>450000</v>
      </c>
      <c r="X308" s="83">
        <v>450000</v>
      </c>
      <c r="Y308" s="83">
        <v>0</v>
      </c>
      <c r="Z308" s="83">
        <v>0</v>
      </c>
      <c r="AA308" s="83">
        <v>0</v>
      </c>
      <c r="AB308" s="83">
        <v>0</v>
      </c>
      <c r="AC308" s="83">
        <v>0</v>
      </c>
      <c r="AD308" s="83">
        <v>44931000</v>
      </c>
      <c r="AE308" s="83">
        <v>0</v>
      </c>
      <c r="AF308" s="83">
        <v>44931000</v>
      </c>
      <c r="AG308" s="83">
        <v>0</v>
      </c>
      <c r="AH308" s="83">
        <v>0</v>
      </c>
      <c r="AI308" s="83">
        <v>0</v>
      </c>
      <c r="AJ308" s="83">
        <v>0</v>
      </c>
      <c r="AK308" s="83">
        <v>0</v>
      </c>
      <c r="AL308" s="83">
        <v>0</v>
      </c>
      <c r="AM308" s="83">
        <v>0</v>
      </c>
      <c r="AN308" s="83">
        <v>0</v>
      </c>
      <c r="AO308" s="83">
        <v>0</v>
      </c>
      <c r="AP308" s="83">
        <v>0</v>
      </c>
      <c r="AQ308" s="83">
        <v>327000</v>
      </c>
      <c r="AR308" s="82">
        <v>2016</v>
      </c>
      <c r="AS308" s="83">
        <v>45708000</v>
      </c>
      <c r="AT308" s="83">
        <v>0</v>
      </c>
      <c r="AU308" s="83">
        <v>0</v>
      </c>
      <c r="AV308" s="83">
        <v>0</v>
      </c>
      <c r="AW308" s="83">
        <v>45708000</v>
      </c>
      <c r="AX308" s="83">
        <v>0</v>
      </c>
      <c r="AY308" s="83">
        <v>0</v>
      </c>
      <c r="AZ308" s="83">
        <v>0</v>
      </c>
      <c r="BA308" s="83">
        <v>0</v>
      </c>
      <c r="BB308" s="84" t="s">
        <v>780</v>
      </c>
    </row>
    <row r="309" spans="1:54" x14ac:dyDescent="0.25">
      <c r="A309" s="62" t="str">
        <f t="shared" si="4"/>
        <v>1106635</v>
      </c>
      <c r="B309" s="68">
        <f>INDEX('Bilag 3'!$B$10:$B$637,MATCH('Data - enkelt'!A309,'Bilag 3'!$G$10:$G$637,0))</f>
        <v>11066</v>
      </c>
      <c r="C309" s="68">
        <f>INDEX('Bilag 3'!$D$10:$D$637,MATCH('Data - enkelt'!A309,'Bilag 3'!$G$10:$G$637,0))</f>
        <v>35</v>
      </c>
      <c r="D309" s="63" t="str">
        <f t="array" ref="D309">INDEX('Bilag 3'!$E$10:$E$636,MATCH(F309&amp;"_"&amp;G309,'Bilag 3'!$A$10:$A$636&amp;"_"&amp;'Bilag 3'!$C$10:$C$636,0))&amp;" - "&amp;INDEX('Bilag 3'!$F$10:$F$636,MATCH(F309&amp;"_"&amp;G309,'Bilag 3'!$A$10:$A$636&amp;"_"&amp;'Bilag 3'!$C$10:$C$636,0))</f>
        <v>Jyske Invest International - Jyske Invest Indian Equities CL</v>
      </c>
      <c r="E309" s="82">
        <v>201612</v>
      </c>
      <c r="F309" s="82">
        <v>11066</v>
      </c>
      <c r="G309" s="82">
        <v>35</v>
      </c>
      <c r="H309" s="83">
        <v>0</v>
      </c>
      <c r="I309" s="83">
        <v>0</v>
      </c>
      <c r="J309" s="83">
        <v>1149000</v>
      </c>
      <c r="K309" s="83">
        <v>0</v>
      </c>
      <c r="L309" s="83">
        <v>-2665000</v>
      </c>
      <c r="M309" s="83">
        <v>0</v>
      </c>
      <c r="N309" s="83">
        <v>0</v>
      </c>
      <c r="O309" s="83">
        <v>14000</v>
      </c>
      <c r="P309" s="83">
        <v>0</v>
      </c>
      <c r="Q309" s="83">
        <v>289000</v>
      </c>
      <c r="R309" s="83">
        <v>1107000</v>
      </c>
      <c r="S309" s="83">
        <v>0</v>
      </c>
      <c r="T309" s="83">
        <v>0</v>
      </c>
      <c r="U309" s="84" t="s">
        <v>1053</v>
      </c>
      <c r="V309" s="83">
        <v>57402000</v>
      </c>
      <c r="W309" s="83">
        <v>720000</v>
      </c>
      <c r="X309" s="83">
        <v>720000</v>
      </c>
      <c r="Y309" s="83">
        <v>0</v>
      </c>
      <c r="Z309" s="83">
        <v>0</v>
      </c>
      <c r="AA309" s="83">
        <v>0</v>
      </c>
      <c r="AB309" s="83">
        <v>0</v>
      </c>
      <c r="AC309" s="83">
        <v>0</v>
      </c>
      <c r="AD309" s="83">
        <v>56682000</v>
      </c>
      <c r="AE309" s="83">
        <v>0</v>
      </c>
      <c r="AF309" s="83">
        <v>56682000</v>
      </c>
      <c r="AG309" s="83">
        <v>0</v>
      </c>
      <c r="AH309" s="83">
        <v>0</v>
      </c>
      <c r="AI309" s="83">
        <v>0</v>
      </c>
      <c r="AJ309" s="83">
        <v>0</v>
      </c>
      <c r="AK309" s="83">
        <v>0</v>
      </c>
      <c r="AL309" s="83">
        <v>0</v>
      </c>
      <c r="AM309" s="83">
        <v>0</v>
      </c>
      <c r="AN309" s="83">
        <v>0</v>
      </c>
      <c r="AO309" s="83">
        <v>0</v>
      </c>
      <c r="AP309" s="83">
        <v>0</v>
      </c>
      <c r="AQ309" s="83">
        <v>0</v>
      </c>
      <c r="AR309" s="82">
        <v>2016</v>
      </c>
      <c r="AS309" s="83">
        <v>57402000</v>
      </c>
      <c r="AT309" s="83">
        <v>0</v>
      </c>
      <c r="AU309" s="83">
        <v>0</v>
      </c>
      <c r="AV309" s="83">
        <v>0</v>
      </c>
      <c r="AW309" s="83">
        <v>57402000</v>
      </c>
      <c r="AX309" s="83">
        <v>0</v>
      </c>
      <c r="AY309" s="83">
        <v>0</v>
      </c>
      <c r="AZ309" s="83">
        <v>0</v>
      </c>
      <c r="BA309" s="83">
        <v>0</v>
      </c>
      <c r="BB309" s="84" t="s">
        <v>780</v>
      </c>
    </row>
    <row r="310" spans="1:54" x14ac:dyDescent="0.25">
      <c r="A310" s="62" t="str">
        <f t="shared" si="4"/>
        <v>1106636</v>
      </c>
      <c r="B310" s="68">
        <f>INDEX('Bilag 3'!$B$10:$B$637,MATCH('Data - enkelt'!A310,'Bilag 3'!$G$10:$G$637,0))</f>
        <v>11066</v>
      </c>
      <c r="C310" s="68">
        <f>INDEX('Bilag 3'!$D$10:$D$637,MATCH('Data - enkelt'!A310,'Bilag 3'!$G$10:$G$637,0))</f>
        <v>36</v>
      </c>
      <c r="D310" s="63" t="str">
        <f t="array" ref="D310">INDEX('Bilag 3'!$E$10:$E$636,MATCH(F310&amp;"_"&amp;G310,'Bilag 3'!$A$10:$A$636&amp;"_"&amp;'Bilag 3'!$C$10:$C$636,0))&amp;" - "&amp;INDEX('Bilag 3'!$F$10:$F$636,MATCH(F310&amp;"_"&amp;G310,'Bilag 3'!$A$10:$A$636&amp;"_"&amp;'Bilag 3'!$C$10:$C$636,0))</f>
        <v>Jyske Invest International - Jyske Invest Dynamic Strategy CL</v>
      </c>
      <c r="E310" s="82">
        <v>201612</v>
      </c>
      <c r="F310" s="82">
        <v>11066</v>
      </c>
      <c r="G310" s="82">
        <v>36</v>
      </c>
      <c r="H310" s="83">
        <v>1048000</v>
      </c>
      <c r="I310" s="83">
        <v>0</v>
      </c>
      <c r="J310" s="83">
        <v>3272000</v>
      </c>
      <c r="K310" s="83">
        <v>520000</v>
      </c>
      <c r="L310" s="83">
        <v>1509000</v>
      </c>
      <c r="M310" s="83">
        <v>0</v>
      </c>
      <c r="N310" s="83">
        <v>-3153000</v>
      </c>
      <c r="O310" s="83">
        <v>297000</v>
      </c>
      <c r="P310" s="83">
        <v>0</v>
      </c>
      <c r="Q310" s="83">
        <v>439000</v>
      </c>
      <c r="R310" s="83">
        <v>2602000</v>
      </c>
      <c r="S310" s="83">
        <v>0</v>
      </c>
      <c r="T310" s="83">
        <v>283000</v>
      </c>
      <c r="U310" s="84" t="s">
        <v>1054</v>
      </c>
      <c r="V310" s="83">
        <v>190541000</v>
      </c>
      <c r="W310" s="83">
        <v>2226000</v>
      </c>
      <c r="X310" s="83">
        <v>2226000</v>
      </c>
      <c r="Y310" s="83">
        <v>0</v>
      </c>
      <c r="Z310" s="83">
        <v>48312000</v>
      </c>
      <c r="AA310" s="83">
        <v>13199000</v>
      </c>
      <c r="AB310" s="83">
        <v>35113000</v>
      </c>
      <c r="AC310" s="83">
        <v>0</v>
      </c>
      <c r="AD310" s="83">
        <v>120865000</v>
      </c>
      <c r="AE310" s="83">
        <v>3369000</v>
      </c>
      <c r="AF310" s="83">
        <v>117496000</v>
      </c>
      <c r="AG310" s="83">
        <v>0</v>
      </c>
      <c r="AH310" s="83">
        <v>0</v>
      </c>
      <c r="AI310" s="83">
        <v>0</v>
      </c>
      <c r="AJ310" s="83">
        <v>18265000</v>
      </c>
      <c r="AK310" s="83">
        <v>18265000</v>
      </c>
      <c r="AL310" s="83">
        <v>0</v>
      </c>
      <c r="AM310" s="83">
        <v>334000</v>
      </c>
      <c r="AN310" s="83">
        <v>15000</v>
      </c>
      <c r="AO310" s="83">
        <v>319000</v>
      </c>
      <c r="AP310" s="83">
        <v>0</v>
      </c>
      <c r="AQ310" s="83">
        <v>539000</v>
      </c>
      <c r="AR310" s="82">
        <v>2016</v>
      </c>
      <c r="AS310" s="83">
        <v>190541000</v>
      </c>
      <c r="AT310" s="83">
        <v>0</v>
      </c>
      <c r="AU310" s="83">
        <v>0</v>
      </c>
      <c r="AV310" s="83">
        <v>0</v>
      </c>
      <c r="AW310" s="83">
        <v>189728000</v>
      </c>
      <c r="AX310" s="83">
        <v>813000</v>
      </c>
      <c r="AY310" s="83">
        <v>11000</v>
      </c>
      <c r="AZ310" s="83">
        <v>802000</v>
      </c>
      <c r="BA310" s="83">
        <v>0</v>
      </c>
      <c r="BB310" s="84" t="s">
        <v>780</v>
      </c>
    </row>
    <row r="311" spans="1:54" x14ac:dyDescent="0.25">
      <c r="A311" s="62" t="str">
        <f t="shared" si="4"/>
        <v>1106637</v>
      </c>
      <c r="B311" s="68">
        <f>INDEX('Bilag 3'!$B$10:$B$637,MATCH('Data - enkelt'!A311,'Bilag 3'!$G$10:$G$637,0))</f>
        <v>11066</v>
      </c>
      <c r="C311" s="68">
        <f>INDEX('Bilag 3'!$D$10:$D$637,MATCH('Data - enkelt'!A311,'Bilag 3'!$G$10:$G$637,0))</f>
        <v>37</v>
      </c>
      <c r="D311" s="63" t="str">
        <f t="array" ref="D311">INDEX('Bilag 3'!$E$10:$E$636,MATCH(F311&amp;"_"&amp;G311,'Bilag 3'!$A$10:$A$636&amp;"_"&amp;'Bilag 3'!$C$10:$C$636,0))&amp;" - "&amp;INDEX('Bilag 3'!$F$10:$F$636,MATCH(F311&amp;"_"&amp;G311,'Bilag 3'!$A$10:$A$636&amp;"_"&amp;'Bilag 3'!$C$10:$C$636,0))</f>
        <v>Jyske Invest International - Jyske Invest Emerging Local Market Bonds CL</v>
      </c>
      <c r="E311" s="82">
        <v>201612</v>
      </c>
      <c r="F311" s="82">
        <v>11066</v>
      </c>
      <c r="G311" s="82">
        <v>37</v>
      </c>
      <c r="H311" s="83">
        <v>14707000</v>
      </c>
      <c r="I311" s="83">
        <v>0</v>
      </c>
      <c r="J311" s="83">
        <v>0</v>
      </c>
      <c r="K311" s="83">
        <v>10581000</v>
      </c>
      <c r="L311" s="83">
        <v>0</v>
      </c>
      <c r="M311" s="83">
        <v>0</v>
      </c>
      <c r="N311" s="83">
        <v>104000</v>
      </c>
      <c r="O311" s="83">
        <v>156000</v>
      </c>
      <c r="P311" s="83">
        <v>0</v>
      </c>
      <c r="Q311" s="83">
        <v>134000</v>
      </c>
      <c r="R311" s="83">
        <v>2610000</v>
      </c>
      <c r="S311" s="83">
        <v>0</v>
      </c>
      <c r="T311" s="83">
        <v>223000</v>
      </c>
      <c r="U311" s="84" t="s">
        <v>1055</v>
      </c>
      <c r="V311" s="83">
        <v>210206000</v>
      </c>
      <c r="W311" s="83">
        <v>12222000</v>
      </c>
      <c r="X311" s="83">
        <v>12222000</v>
      </c>
      <c r="Y311" s="83">
        <v>0</v>
      </c>
      <c r="Z311" s="83">
        <v>191990000</v>
      </c>
      <c r="AA311" s="83">
        <v>0</v>
      </c>
      <c r="AB311" s="83">
        <v>173823000</v>
      </c>
      <c r="AC311" s="83">
        <v>18168000</v>
      </c>
      <c r="AD311" s="83">
        <v>0</v>
      </c>
      <c r="AE311" s="83">
        <v>0</v>
      </c>
      <c r="AF311" s="83">
        <v>0</v>
      </c>
      <c r="AG311" s="83">
        <v>0</v>
      </c>
      <c r="AH311" s="83">
        <v>0</v>
      </c>
      <c r="AI311" s="83">
        <v>0</v>
      </c>
      <c r="AJ311" s="83">
        <v>0</v>
      </c>
      <c r="AK311" s="83">
        <v>0</v>
      </c>
      <c r="AL311" s="83">
        <v>0</v>
      </c>
      <c r="AM311" s="83">
        <v>1584000</v>
      </c>
      <c r="AN311" s="83">
        <v>0</v>
      </c>
      <c r="AO311" s="83">
        <v>1584000</v>
      </c>
      <c r="AP311" s="83">
        <v>0</v>
      </c>
      <c r="AQ311" s="83">
        <v>4410000</v>
      </c>
      <c r="AR311" s="82">
        <v>2016</v>
      </c>
      <c r="AS311" s="83">
        <v>210206000</v>
      </c>
      <c r="AT311" s="83">
        <v>0</v>
      </c>
      <c r="AU311" s="83">
        <v>0</v>
      </c>
      <c r="AV311" s="83">
        <v>0</v>
      </c>
      <c r="AW311" s="83">
        <v>208394000</v>
      </c>
      <c r="AX311" s="83">
        <v>1812000</v>
      </c>
      <c r="AY311" s="83">
        <v>0</v>
      </c>
      <c r="AZ311" s="83">
        <v>1812000</v>
      </c>
      <c r="BA311" s="83">
        <v>0</v>
      </c>
      <c r="BB311" s="84" t="s">
        <v>780</v>
      </c>
    </row>
    <row r="312" spans="1:54" x14ac:dyDescent="0.25">
      <c r="A312" s="62" t="str">
        <f t="shared" si="4"/>
        <v>1106641</v>
      </c>
      <c r="B312" s="68">
        <f>INDEX('Bilag 3'!$B$10:$B$637,MATCH('Data - enkelt'!A312,'Bilag 3'!$G$10:$G$637,0))</f>
        <v>11066</v>
      </c>
      <c r="C312" s="68">
        <f>INDEX('Bilag 3'!$D$10:$D$637,MATCH('Data - enkelt'!A312,'Bilag 3'!$G$10:$G$637,0))</f>
        <v>41</v>
      </c>
      <c r="D312" s="63" t="str">
        <f t="array" ref="D312">INDEX('Bilag 3'!$E$10:$E$636,MATCH(F312&amp;"_"&amp;G312,'Bilag 3'!$A$10:$A$636&amp;"_"&amp;'Bilag 3'!$C$10:$C$636,0))&amp;" - "&amp;INDEX('Bilag 3'!$F$10:$F$636,MATCH(F312&amp;"_"&amp;G312,'Bilag 3'!$A$10:$A$636&amp;"_"&amp;'Bilag 3'!$C$10:$C$636,0))</f>
        <v>Jyske Invest International - Jyske Invest Balanced Strategy (NOK) CL</v>
      </c>
      <c r="E312" s="82">
        <v>201612</v>
      </c>
      <c r="F312" s="82">
        <v>11066</v>
      </c>
      <c r="G312" s="82">
        <v>41</v>
      </c>
      <c r="H312" s="83">
        <v>881000</v>
      </c>
      <c r="I312" s="83">
        <v>1000</v>
      </c>
      <c r="J312" s="83">
        <v>1043000</v>
      </c>
      <c r="K312" s="83">
        <v>-1783000</v>
      </c>
      <c r="L312" s="83">
        <v>-1961000</v>
      </c>
      <c r="M312" s="83">
        <v>0</v>
      </c>
      <c r="N312" s="83">
        <v>4213000</v>
      </c>
      <c r="O312" s="83">
        <v>418000</v>
      </c>
      <c r="P312" s="83">
        <v>1000</v>
      </c>
      <c r="Q312" s="83">
        <v>183000</v>
      </c>
      <c r="R312" s="83">
        <v>1168000</v>
      </c>
      <c r="S312" s="83">
        <v>0</v>
      </c>
      <c r="T312" s="83">
        <v>89000</v>
      </c>
      <c r="U312" s="84" t="s">
        <v>1056</v>
      </c>
      <c r="V312" s="83">
        <v>89313000</v>
      </c>
      <c r="W312" s="83">
        <v>518000</v>
      </c>
      <c r="X312" s="83">
        <v>518000</v>
      </c>
      <c r="Y312" s="83">
        <v>0</v>
      </c>
      <c r="Z312" s="83">
        <v>40722000</v>
      </c>
      <c r="AA312" s="83">
        <v>10193000</v>
      </c>
      <c r="AB312" s="83">
        <v>30529000</v>
      </c>
      <c r="AC312" s="83">
        <v>0</v>
      </c>
      <c r="AD312" s="83">
        <v>39286000</v>
      </c>
      <c r="AE312" s="83">
        <v>1075000</v>
      </c>
      <c r="AF312" s="83">
        <v>38211000</v>
      </c>
      <c r="AG312" s="83">
        <v>0</v>
      </c>
      <c r="AH312" s="83">
        <v>0</v>
      </c>
      <c r="AI312" s="83">
        <v>0</v>
      </c>
      <c r="AJ312" s="83">
        <v>8318000</v>
      </c>
      <c r="AK312" s="83">
        <v>8318000</v>
      </c>
      <c r="AL312" s="83">
        <v>0</v>
      </c>
      <c r="AM312" s="83">
        <v>52000</v>
      </c>
      <c r="AN312" s="83">
        <v>13000</v>
      </c>
      <c r="AO312" s="83">
        <v>39000</v>
      </c>
      <c r="AP312" s="83">
        <v>0</v>
      </c>
      <c r="AQ312" s="83">
        <v>417000</v>
      </c>
      <c r="AR312" s="82">
        <v>2016</v>
      </c>
      <c r="AS312" s="83">
        <v>89313000</v>
      </c>
      <c r="AT312" s="83">
        <v>0</v>
      </c>
      <c r="AU312" s="83">
        <v>0</v>
      </c>
      <c r="AV312" s="83">
        <v>0</v>
      </c>
      <c r="AW312" s="83">
        <v>88092000</v>
      </c>
      <c r="AX312" s="83">
        <v>1221000</v>
      </c>
      <c r="AY312" s="83">
        <v>0</v>
      </c>
      <c r="AZ312" s="83">
        <v>1221000</v>
      </c>
      <c r="BA312" s="83">
        <v>0</v>
      </c>
      <c r="BB312" s="84" t="s">
        <v>780</v>
      </c>
    </row>
    <row r="313" spans="1:54" x14ac:dyDescent="0.25">
      <c r="A313" s="62" t="str">
        <f t="shared" si="4"/>
        <v>1106642</v>
      </c>
      <c r="B313" s="68">
        <f>INDEX('Bilag 3'!$B$10:$B$637,MATCH('Data - enkelt'!A313,'Bilag 3'!$G$10:$G$637,0))</f>
        <v>11066</v>
      </c>
      <c r="C313" s="68">
        <f>INDEX('Bilag 3'!$D$10:$D$637,MATCH('Data - enkelt'!A313,'Bilag 3'!$G$10:$G$637,0))</f>
        <v>42</v>
      </c>
      <c r="D313" s="63" t="str">
        <f t="array" ref="D313">INDEX('Bilag 3'!$E$10:$E$636,MATCH(F313&amp;"_"&amp;G313,'Bilag 3'!$A$10:$A$636&amp;"_"&amp;'Bilag 3'!$C$10:$C$636,0))&amp;" - "&amp;INDEX('Bilag 3'!$F$10:$F$636,MATCH(F313&amp;"_"&amp;G313,'Bilag 3'!$A$10:$A$636&amp;"_"&amp;'Bilag 3'!$C$10:$C$636,0))</f>
        <v>Jyske Invest International - Jyske Invest Favourite Bonds CL</v>
      </c>
      <c r="E313" s="82">
        <v>201612</v>
      </c>
      <c r="F313" s="82">
        <v>11066</v>
      </c>
      <c r="G313" s="82">
        <v>42</v>
      </c>
      <c r="H313" s="83">
        <v>4409000</v>
      </c>
      <c r="I313" s="83">
        <v>0</v>
      </c>
      <c r="J313" s="83">
        <v>0</v>
      </c>
      <c r="K313" s="83">
        <v>1614000</v>
      </c>
      <c r="L313" s="83">
        <v>0</v>
      </c>
      <c r="M313" s="83">
        <v>0</v>
      </c>
      <c r="N313" s="83">
        <v>-721000</v>
      </c>
      <c r="O313" s="83">
        <v>231000</v>
      </c>
      <c r="P313" s="83">
        <v>0</v>
      </c>
      <c r="Q313" s="83">
        <v>30000</v>
      </c>
      <c r="R313" s="83">
        <v>1130000</v>
      </c>
      <c r="S313" s="83">
        <v>0</v>
      </c>
      <c r="T313" s="83">
        <v>15000</v>
      </c>
      <c r="U313" s="84" t="s">
        <v>1057</v>
      </c>
      <c r="V313" s="83">
        <v>121034000</v>
      </c>
      <c r="W313" s="83">
        <v>635000</v>
      </c>
      <c r="X313" s="83">
        <v>635000</v>
      </c>
      <c r="Y313" s="83">
        <v>0</v>
      </c>
      <c r="Z313" s="83">
        <v>118041000</v>
      </c>
      <c r="AA313" s="83">
        <v>26293000</v>
      </c>
      <c r="AB313" s="83">
        <v>91748000</v>
      </c>
      <c r="AC313" s="83">
        <v>0</v>
      </c>
      <c r="AD313" s="83">
        <v>0</v>
      </c>
      <c r="AE313" s="83">
        <v>0</v>
      </c>
      <c r="AF313" s="83">
        <v>0</v>
      </c>
      <c r="AG313" s="83">
        <v>0</v>
      </c>
      <c r="AH313" s="83">
        <v>0</v>
      </c>
      <c r="AI313" s="83">
        <v>0</v>
      </c>
      <c r="AJ313" s="83">
        <v>0</v>
      </c>
      <c r="AK313" s="83">
        <v>0</v>
      </c>
      <c r="AL313" s="83">
        <v>0</v>
      </c>
      <c r="AM313" s="83">
        <v>582000</v>
      </c>
      <c r="AN313" s="83">
        <v>22000</v>
      </c>
      <c r="AO313" s="83">
        <v>560000</v>
      </c>
      <c r="AP313" s="83">
        <v>0</v>
      </c>
      <c r="AQ313" s="83">
        <v>1776000</v>
      </c>
      <c r="AR313" s="82">
        <v>2016</v>
      </c>
      <c r="AS313" s="83">
        <v>121034000</v>
      </c>
      <c r="AT313" s="83">
        <v>0</v>
      </c>
      <c r="AU313" s="83">
        <v>0</v>
      </c>
      <c r="AV313" s="83">
        <v>0</v>
      </c>
      <c r="AW313" s="83">
        <v>120983000</v>
      </c>
      <c r="AX313" s="83">
        <v>51000</v>
      </c>
      <c r="AY313" s="83">
        <v>47000</v>
      </c>
      <c r="AZ313" s="83">
        <v>4000</v>
      </c>
      <c r="BA313" s="83">
        <v>0</v>
      </c>
      <c r="BB313" s="84" t="s">
        <v>780</v>
      </c>
    </row>
    <row r="314" spans="1:54" x14ac:dyDescent="0.25">
      <c r="A314" s="62" t="str">
        <f t="shared" si="4"/>
        <v>1106643</v>
      </c>
      <c r="B314" s="68">
        <f>INDEX('Bilag 3'!$B$10:$B$637,MATCH('Data - enkelt'!A314,'Bilag 3'!$G$10:$G$637,0))</f>
        <v>11066</v>
      </c>
      <c r="C314" s="68">
        <f>INDEX('Bilag 3'!$D$10:$D$637,MATCH('Data - enkelt'!A314,'Bilag 3'!$G$10:$G$637,0))</f>
        <v>43</v>
      </c>
      <c r="D314" s="63" t="str">
        <f t="array" ref="D314">INDEX('Bilag 3'!$E$10:$E$636,MATCH(F314&amp;"_"&amp;G314,'Bilag 3'!$A$10:$A$636&amp;"_"&amp;'Bilag 3'!$C$10:$C$636,0))&amp;" - "&amp;INDEX('Bilag 3'!$F$10:$F$636,MATCH(F314&amp;"_"&amp;G314,'Bilag 3'!$A$10:$A$636&amp;"_"&amp;'Bilag 3'!$C$10:$C$636,0))</f>
        <v>Jyske Invest International - Jyske Invest High Grade Corporate Bonds CL</v>
      </c>
      <c r="E314" s="82">
        <v>201612</v>
      </c>
      <c r="F314" s="82">
        <v>11066</v>
      </c>
      <c r="G314" s="82">
        <v>43</v>
      </c>
      <c r="H314" s="83">
        <v>2149000</v>
      </c>
      <c r="I314" s="83">
        <v>0</v>
      </c>
      <c r="J314" s="83">
        <v>0</v>
      </c>
      <c r="K314" s="83">
        <v>2833000</v>
      </c>
      <c r="L314" s="83">
        <v>0</v>
      </c>
      <c r="M314" s="83">
        <v>0</v>
      </c>
      <c r="N314" s="83">
        <v>164000</v>
      </c>
      <c r="O314" s="83">
        <v>0</v>
      </c>
      <c r="P314" s="83">
        <v>0</v>
      </c>
      <c r="Q314" s="83">
        <v>22000</v>
      </c>
      <c r="R314" s="83">
        <v>647000</v>
      </c>
      <c r="S314" s="83">
        <v>0</v>
      </c>
      <c r="T314" s="83">
        <v>0</v>
      </c>
      <c r="U314" s="84" t="s">
        <v>1058</v>
      </c>
      <c r="V314" s="83">
        <v>64479000</v>
      </c>
      <c r="W314" s="83">
        <v>836000</v>
      </c>
      <c r="X314" s="83">
        <v>836000</v>
      </c>
      <c r="Y314" s="83">
        <v>0</v>
      </c>
      <c r="Z314" s="83">
        <v>62879000</v>
      </c>
      <c r="AA314" s="83">
        <v>1737000</v>
      </c>
      <c r="AB314" s="83">
        <v>61142000</v>
      </c>
      <c r="AC314" s="83">
        <v>0</v>
      </c>
      <c r="AD314" s="83">
        <v>0</v>
      </c>
      <c r="AE314" s="83">
        <v>0</v>
      </c>
      <c r="AF314" s="83">
        <v>0</v>
      </c>
      <c r="AG314" s="83">
        <v>0</v>
      </c>
      <c r="AH314" s="83">
        <v>0</v>
      </c>
      <c r="AI314" s="83">
        <v>0</v>
      </c>
      <c r="AJ314" s="83">
        <v>0</v>
      </c>
      <c r="AK314" s="83">
        <v>0</v>
      </c>
      <c r="AL314" s="83">
        <v>0</v>
      </c>
      <c r="AM314" s="83">
        <v>55000</v>
      </c>
      <c r="AN314" s="83">
        <v>55000</v>
      </c>
      <c r="AO314" s="83">
        <v>0</v>
      </c>
      <c r="AP314" s="83">
        <v>0</v>
      </c>
      <c r="AQ314" s="83">
        <v>709000</v>
      </c>
      <c r="AR314" s="82">
        <v>2016</v>
      </c>
      <c r="AS314" s="83">
        <v>64479000</v>
      </c>
      <c r="AT314" s="83">
        <v>0</v>
      </c>
      <c r="AU314" s="83">
        <v>0</v>
      </c>
      <c r="AV314" s="83">
        <v>0</v>
      </c>
      <c r="AW314" s="83">
        <v>64479000</v>
      </c>
      <c r="AX314" s="83">
        <v>0</v>
      </c>
      <c r="AY314" s="83">
        <v>0</v>
      </c>
      <c r="AZ314" s="83">
        <v>0</v>
      </c>
      <c r="BA314" s="83">
        <v>0</v>
      </c>
      <c r="BB314" s="84" t="s">
        <v>780</v>
      </c>
    </row>
    <row r="315" spans="1:54" x14ac:dyDescent="0.25">
      <c r="A315" s="62" t="str">
        <f t="shared" si="4"/>
        <v>1106644</v>
      </c>
      <c r="B315" s="68">
        <f>INDEX('Bilag 3'!$B$10:$B$637,MATCH('Data - enkelt'!A315,'Bilag 3'!$G$10:$G$637,0))</f>
        <v>11066</v>
      </c>
      <c r="C315" s="68">
        <f>INDEX('Bilag 3'!$D$10:$D$637,MATCH('Data - enkelt'!A315,'Bilag 3'!$G$10:$G$637,0))</f>
        <v>44</v>
      </c>
      <c r="D315" s="63" t="str">
        <f t="array" ref="D315">INDEX('Bilag 3'!$E$10:$E$636,MATCH(F315&amp;"_"&amp;G315,'Bilag 3'!$A$10:$A$636&amp;"_"&amp;'Bilag 3'!$C$10:$C$636,0))&amp;" - "&amp;INDEX('Bilag 3'!$F$10:$F$636,MATCH(F315&amp;"_"&amp;G315,'Bilag 3'!$A$10:$A$636&amp;"_"&amp;'Bilag 3'!$C$10:$C$636,0))</f>
        <v>Jyske Invest International - Jyske Invest Balanced Strategy (GBP) CL</v>
      </c>
      <c r="E315" s="82">
        <v>201612</v>
      </c>
      <c r="F315" s="82">
        <v>11066</v>
      </c>
      <c r="G315" s="82">
        <v>44</v>
      </c>
      <c r="H315" s="83">
        <v>3162000</v>
      </c>
      <c r="I315" s="83">
        <v>0</v>
      </c>
      <c r="J315" s="83">
        <v>3380000</v>
      </c>
      <c r="K315" s="83">
        <v>19329000</v>
      </c>
      <c r="L315" s="83">
        <v>24190000</v>
      </c>
      <c r="M315" s="83">
        <v>0</v>
      </c>
      <c r="N315" s="83">
        <v>-38998000</v>
      </c>
      <c r="O315" s="83">
        <v>1699000</v>
      </c>
      <c r="P315" s="83">
        <v>0</v>
      </c>
      <c r="Q315" s="83">
        <v>436000</v>
      </c>
      <c r="R315" s="83">
        <v>3598000</v>
      </c>
      <c r="S315" s="83">
        <v>0</v>
      </c>
      <c r="T315" s="83">
        <v>279000</v>
      </c>
      <c r="U315" s="84" t="s">
        <v>1059</v>
      </c>
      <c r="V315" s="83">
        <v>303624000</v>
      </c>
      <c r="W315" s="83">
        <v>6053000</v>
      </c>
      <c r="X315" s="83">
        <v>6053000</v>
      </c>
      <c r="Y315" s="83">
        <v>0</v>
      </c>
      <c r="Z315" s="83">
        <v>136999000</v>
      </c>
      <c r="AA315" s="83">
        <v>35541000</v>
      </c>
      <c r="AB315" s="83">
        <v>101457000</v>
      </c>
      <c r="AC315" s="83">
        <v>0</v>
      </c>
      <c r="AD315" s="83">
        <v>130987000</v>
      </c>
      <c r="AE315" s="83">
        <v>3550000</v>
      </c>
      <c r="AF315" s="83">
        <v>127437000</v>
      </c>
      <c r="AG315" s="83">
        <v>0</v>
      </c>
      <c r="AH315" s="83">
        <v>0</v>
      </c>
      <c r="AI315" s="83">
        <v>0</v>
      </c>
      <c r="AJ315" s="83">
        <v>28037000</v>
      </c>
      <c r="AK315" s="83">
        <v>28037000</v>
      </c>
      <c r="AL315" s="83">
        <v>0</v>
      </c>
      <c r="AM315" s="83">
        <v>45000</v>
      </c>
      <c r="AN315" s="83">
        <v>32000</v>
      </c>
      <c r="AO315" s="83">
        <v>13000</v>
      </c>
      <c r="AP315" s="83">
        <v>0</v>
      </c>
      <c r="AQ315" s="83">
        <v>1503000</v>
      </c>
      <c r="AR315" s="82">
        <v>2016</v>
      </c>
      <c r="AS315" s="83">
        <v>303624000</v>
      </c>
      <c r="AT315" s="83">
        <v>0</v>
      </c>
      <c r="AU315" s="83">
        <v>0</v>
      </c>
      <c r="AV315" s="83">
        <v>0</v>
      </c>
      <c r="AW315" s="83">
        <v>297583000</v>
      </c>
      <c r="AX315" s="83">
        <v>6041000</v>
      </c>
      <c r="AY315" s="83">
        <v>11000</v>
      </c>
      <c r="AZ315" s="83">
        <v>6030000</v>
      </c>
      <c r="BA315" s="83">
        <v>0</v>
      </c>
      <c r="BB315" s="84" t="s">
        <v>780</v>
      </c>
    </row>
    <row r="316" spans="1:54" x14ac:dyDescent="0.25">
      <c r="A316" s="62" t="str">
        <f t="shared" si="4"/>
        <v>1106645</v>
      </c>
      <c r="B316" s="68">
        <f>INDEX('Bilag 3'!$B$10:$B$637,MATCH('Data - enkelt'!A316,'Bilag 3'!$G$10:$G$637,0))</f>
        <v>11066</v>
      </c>
      <c r="C316" s="68">
        <f>INDEX('Bilag 3'!$D$10:$D$637,MATCH('Data - enkelt'!A316,'Bilag 3'!$G$10:$G$637,0))</f>
        <v>45</v>
      </c>
      <c r="D316" s="63" t="str">
        <f t="array" ref="D316">INDEX('Bilag 3'!$E$10:$E$636,MATCH(F316&amp;"_"&amp;G316,'Bilag 3'!$A$10:$A$636&amp;"_"&amp;'Bilag 3'!$C$10:$C$636,0))&amp;" - "&amp;INDEX('Bilag 3'!$F$10:$F$636,MATCH(F316&amp;"_"&amp;G316,'Bilag 3'!$A$10:$A$636&amp;"_"&amp;'Bilag 3'!$C$10:$C$636,0))</f>
        <v>Jyske Invest International - Jyske Invest Equities Low Volatility CL</v>
      </c>
      <c r="E316" s="82">
        <v>201612</v>
      </c>
      <c r="F316" s="82">
        <v>11066</v>
      </c>
      <c r="G316" s="82">
        <v>45</v>
      </c>
      <c r="H316" s="83">
        <v>0</v>
      </c>
      <c r="I316" s="83">
        <v>0</v>
      </c>
      <c r="J316" s="83">
        <v>8481000</v>
      </c>
      <c r="K316" s="83">
        <v>0</v>
      </c>
      <c r="L316" s="83">
        <v>13310000</v>
      </c>
      <c r="M316" s="83">
        <v>0</v>
      </c>
      <c r="N316" s="83">
        <v>0</v>
      </c>
      <c r="O316" s="83">
        <v>-536000</v>
      </c>
      <c r="P316" s="83">
        <v>0</v>
      </c>
      <c r="Q316" s="83">
        <v>493000</v>
      </c>
      <c r="R316" s="83">
        <v>4617000</v>
      </c>
      <c r="S316" s="83">
        <v>0</v>
      </c>
      <c r="T316" s="83">
        <v>1093000</v>
      </c>
      <c r="U316" s="84"/>
      <c r="V316" s="83">
        <v>279632000</v>
      </c>
      <c r="W316" s="83">
        <v>10772000</v>
      </c>
      <c r="X316" s="83">
        <v>10772000</v>
      </c>
      <c r="Y316" s="83">
        <v>0</v>
      </c>
      <c r="Z316" s="83">
        <v>0</v>
      </c>
      <c r="AA316" s="83">
        <v>0</v>
      </c>
      <c r="AB316" s="83">
        <v>0</v>
      </c>
      <c r="AC316" s="83">
        <v>0</v>
      </c>
      <c r="AD316" s="83">
        <v>268449000</v>
      </c>
      <c r="AE316" s="83">
        <v>2877000</v>
      </c>
      <c r="AF316" s="83">
        <v>265572000</v>
      </c>
      <c r="AG316" s="83">
        <v>0</v>
      </c>
      <c r="AH316" s="83">
        <v>0</v>
      </c>
      <c r="AI316" s="83">
        <v>0</v>
      </c>
      <c r="AJ316" s="83">
        <v>0</v>
      </c>
      <c r="AK316" s="83">
        <v>0</v>
      </c>
      <c r="AL316" s="83">
        <v>0</v>
      </c>
      <c r="AM316" s="83">
        <v>0</v>
      </c>
      <c r="AN316" s="83">
        <v>0</v>
      </c>
      <c r="AO316" s="83">
        <v>0</v>
      </c>
      <c r="AP316" s="83">
        <v>0</v>
      </c>
      <c r="AQ316" s="83">
        <v>411000</v>
      </c>
      <c r="AR316" s="82">
        <v>2016</v>
      </c>
      <c r="AS316" s="83">
        <v>279632000</v>
      </c>
      <c r="AT316" s="83">
        <v>0</v>
      </c>
      <c r="AU316" s="83">
        <v>0</v>
      </c>
      <c r="AV316" s="83">
        <v>0</v>
      </c>
      <c r="AW316" s="83">
        <v>279632000</v>
      </c>
      <c r="AX316" s="83">
        <v>0</v>
      </c>
      <c r="AY316" s="83">
        <v>0</v>
      </c>
      <c r="AZ316" s="83">
        <v>0</v>
      </c>
      <c r="BA316" s="83">
        <v>0</v>
      </c>
      <c r="BB316" s="84" t="s">
        <v>780</v>
      </c>
    </row>
    <row r="317" spans="1:54" x14ac:dyDescent="0.25">
      <c r="A317" s="62" t="str">
        <f t="shared" si="4"/>
        <v>110804</v>
      </c>
      <c r="B317" s="68">
        <f>INDEX('Bilag 3'!$B$10:$B$637,MATCH('Data - enkelt'!A317,'Bilag 3'!$G$10:$G$637,0))</f>
        <v>11080</v>
      </c>
      <c r="C317" s="68">
        <f>INDEX('Bilag 3'!$D$10:$D$637,MATCH('Data - enkelt'!A317,'Bilag 3'!$G$10:$G$637,0))</f>
        <v>4</v>
      </c>
      <c r="D317" s="63" t="str">
        <f t="array" ref="D317">INDEX('Bilag 3'!$E$10:$E$636,MATCH(F317&amp;"_"&amp;G317,'Bilag 3'!$A$10:$A$636&amp;"_"&amp;'Bilag 3'!$C$10:$C$636,0))&amp;" - "&amp;INDEX('Bilag 3'!$F$10:$F$636,MATCH(F317&amp;"_"&amp;G317,'Bilag 3'!$A$10:$A$636&amp;"_"&amp;'Bilag 3'!$C$10:$C$636,0))</f>
        <v>Absalon Invest - Rusland</v>
      </c>
      <c r="E317" s="82">
        <v>201612</v>
      </c>
      <c r="F317" s="82">
        <v>11080</v>
      </c>
      <c r="G317" s="82">
        <v>4</v>
      </c>
      <c r="H317" s="83">
        <v>8000</v>
      </c>
      <c r="I317" s="83">
        <v>95000</v>
      </c>
      <c r="J317" s="83">
        <v>10088000</v>
      </c>
      <c r="K317" s="83">
        <v>0</v>
      </c>
      <c r="L317" s="83">
        <v>85016000</v>
      </c>
      <c r="M317" s="83">
        <v>0</v>
      </c>
      <c r="N317" s="83">
        <v>-2000</v>
      </c>
      <c r="O317" s="83">
        <v>-35000</v>
      </c>
      <c r="P317" s="83">
        <v>0</v>
      </c>
      <c r="Q317" s="83">
        <v>293000</v>
      </c>
      <c r="R317" s="83">
        <v>4991000</v>
      </c>
      <c r="S317" s="83">
        <v>0</v>
      </c>
      <c r="T317" s="83">
        <v>985000</v>
      </c>
      <c r="U317" s="84" t="s">
        <v>1060</v>
      </c>
      <c r="V317" s="83">
        <v>267504000</v>
      </c>
      <c r="W317" s="83">
        <v>653000</v>
      </c>
      <c r="X317" s="83">
        <v>653000</v>
      </c>
      <c r="Y317" s="83">
        <v>0</v>
      </c>
      <c r="Z317" s="83">
        <v>0</v>
      </c>
      <c r="AA317" s="83">
        <v>0</v>
      </c>
      <c r="AB317" s="83">
        <v>0</v>
      </c>
      <c r="AC317" s="83">
        <v>0</v>
      </c>
      <c r="AD317" s="83">
        <v>262610000</v>
      </c>
      <c r="AE317" s="83">
        <v>0</v>
      </c>
      <c r="AF317" s="83">
        <v>262610000</v>
      </c>
      <c r="AG317" s="83">
        <v>0</v>
      </c>
      <c r="AH317" s="83">
        <v>0</v>
      </c>
      <c r="AI317" s="83">
        <v>0</v>
      </c>
      <c r="AJ317" s="83">
        <v>0</v>
      </c>
      <c r="AK317" s="83">
        <v>0</v>
      </c>
      <c r="AL317" s="83">
        <v>0</v>
      </c>
      <c r="AM317" s="83">
        <v>0</v>
      </c>
      <c r="AN317" s="83">
        <v>0</v>
      </c>
      <c r="AO317" s="83">
        <v>0</v>
      </c>
      <c r="AP317" s="83"/>
      <c r="AQ317" s="83">
        <v>4240000</v>
      </c>
      <c r="AR317" s="82">
        <v>2016</v>
      </c>
      <c r="AS317" s="83">
        <v>267504000</v>
      </c>
      <c r="AT317" s="83">
        <v>0</v>
      </c>
      <c r="AU317" s="83">
        <v>0</v>
      </c>
      <c r="AV317" s="83">
        <v>0</v>
      </c>
      <c r="AW317" s="83">
        <v>264179000</v>
      </c>
      <c r="AX317" s="83">
        <v>0</v>
      </c>
      <c r="AY317" s="83">
        <v>0</v>
      </c>
      <c r="AZ317" s="83">
        <v>0</v>
      </c>
      <c r="BA317" s="83">
        <v>3324000</v>
      </c>
      <c r="BB317" s="84" t="s">
        <v>780</v>
      </c>
    </row>
    <row r="318" spans="1:54" x14ac:dyDescent="0.25">
      <c r="A318" s="62" t="str">
        <f t="shared" si="4"/>
        <v>110807</v>
      </c>
      <c r="B318" s="68">
        <f>INDEX('Bilag 3'!$B$10:$B$637,MATCH('Data - enkelt'!A318,'Bilag 3'!$G$10:$G$637,0))</f>
        <v>11080</v>
      </c>
      <c r="C318" s="68">
        <f>INDEX('Bilag 3'!$D$10:$D$637,MATCH('Data - enkelt'!A318,'Bilag 3'!$G$10:$G$637,0))</f>
        <v>7</v>
      </c>
      <c r="D318" s="63" t="str">
        <f t="array" ref="D318">INDEX('Bilag 3'!$E$10:$E$636,MATCH(F318&amp;"_"&amp;G318,'Bilag 3'!$A$10:$A$636&amp;"_"&amp;'Bilag 3'!$C$10:$C$636,0))&amp;" - "&amp;INDEX('Bilag 3'!$F$10:$F$636,MATCH(F318&amp;"_"&amp;G318,'Bilag 3'!$A$10:$A$636&amp;"_"&amp;'Bilag 3'!$C$10:$C$636,0))</f>
        <v>Absalon Invest - Global High Yield</v>
      </c>
      <c r="E318" s="82">
        <v>201612</v>
      </c>
      <c r="F318" s="82">
        <v>11080</v>
      </c>
      <c r="G318" s="82">
        <v>7</v>
      </c>
      <c r="H318" s="83">
        <v>26847000</v>
      </c>
      <c r="I318" s="83">
        <v>219000</v>
      </c>
      <c r="J318" s="83">
        <v>0</v>
      </c>
      <c r="K318" s="83">
        <v>50562000</v>
      </c>
      <c r="L318" s="83">
        <v>0</v>
      </c>
      <c r="M318" s="83">
        <v>0</v>
      </c>
      <c r="N318" s="83">
        <v>-13108000</v>
      </c>
      <c r="O318" s="83">
        <v>4094000</v>
      </c>
      <c r="P318" s="83">
        <v>1000</v>
      </c>
      <c r="Q318" s="83">
        <v>27000</v>
      </c>
      <c r="R318" s="83">
        <v>4541000</v>
      </c>
      <c r="S318" s="83">
        <v>0</v>
      </c>
      <c r="T318" s="83">
        <v>0</v>
      </c>
      <c r="U318" s="84" t="s">
        <v>1061</v>
      </c>
      <c r="V318" s="83">
        <v>490790000</v>
      </c>
      <c r="W318" s="83">
        <v>19897000</v>
      </c>
      <c r="X318" s="83">
        <v>17264000</v>
      </c>
      <c r="Y318" s="83">
        <v>2633000</v>
      </c>
      <c r="Z318" s="83">
        <v>464016000</v>
      </c>
      <c r="AA318" s="83">
        <v>5707000</v>
      </c>
      <c r="AB318" s="83">
        <v>458310000</v>
      </c>
      <c r="AC318" s="83">
        <v>0</v>
      </c>
      <c r="AD318" s="83">
        <v>0</v>
      </c>
      <c r="AE318" s="83">
        <v>0</v>
      </c>
      <c r="AF318" s="83">
        <v>0</v>
      </c>
      <c r="AG318" s="83">
        <v>0</v>
      </c>
      <c r="AH318" s="83">
        <v>0</v>
      </c>
      <c r="AI318" s="83">
        <v>0</v>
      </c>
      <c r="AJ318" s="83">
        <v>0</v>
      </c>
      <c r="AK318" s="83">
        <v>0</v>
      </c>
      <c r="AL318" s="83">
        <v>0</v>
      </c>
      <c r="AM318" s="83">
        <v>2125000</v>
      </c>
      <c r="AN318" s="83">
        <v>0</v>
      </c>
      <c r="AO318" s="83">
        <v>2125000</v>
      </c>
      <c r="AP318" s="83"/>
      <c r="AQ318" s="83">
        <v>4751000</v>
      </c>
      <c r="AR318" s="82">
        <v>2016</v>
      </c>
      <c r="AS318" s="83">
        <v>490790000</v>
      </c>
      <c r="AT318" s="83">
        <v>0</v>
      </c>
      <c r="AU318" s="83">
        <v>0</v>
      </c>
      <c r="AV318" s="83">
        <v>0</v>
      </c>
      <c r="AW318" s="83">
        <v>490584000</v>
      </c>
      <c r="AX318" s="83">
        <v>0</v>
      </c>
      <c r="AY318" s="83">
        <v>0</v>
      </c>
      <c r="AZ318" s="83">
        <v>0</v>
      </c>
      <c r="BA318" s="83">
        <v>206000</v>
      </c>
      <c r="BB318" s="84" t="s">
        <v>780</v>
      </c>
    </row>
    <row r="319" spans="1:54" x14ac:dyDescent="0.25">
      <c r="A319" s="62" t="str">
        <f t="shared" si="4"/>
        <v>1108012</v>
      </c>
      <c r="B319" s="68">
        <f>INDEX('Bilag 3'!$B$10:$B$637,MATCH('Data - enkelt'!A319,'Bilag 3'!$G$10:$G$637,0))</f>
        <v>11080</v>
      </c>
      <c r="C319" s="68">
        <f>INDEX('Bilag 3'!$D$10:$D$637,MATCH('Data - enkelt'!A319,'Bilag 3'!$G$10:$G$637,0))</f>
        <v>12</v>
      </c>
      <c r="D319" s="63" t="str">
        <f t="array" ref="D319">INDEX('Bilag 3'!$E$10:$E$636,MATCH(F319&amp;"_"&amp;G319,'Bilag 3'!$A$10:$A$636&amp;"_"&amp;'Bilag 3'!$C$10:$C$636,0))&amp;" - "&amp;INDEX('Bilag 3'!$F$10:$F$636,MATCH(F319&amp;"_"&amp;G319,'Bilag 3'!$A$10:$A$636&amp;"_"&amp;'Bilag 3'!$C$10:$C$636,0))</f>
        <v>Absalon Invest - PensionPlanner Moderat</v>
      </c>
      <c r="E319" s="82">
        <v>201612</v>
      </c>
      <c r="F319" s="82">
        <v>11080</v>
      </c>
      <c r="G319" s="82">
        <v>12</v>
      </c>
      <c r="H319" s="83">
        <v>0</v>
      </c>
      <c r="I319" s="83">
        <v>6000</v>
      </c>
      <c r="J319" s="83">
        <v>98000</v>
      </c>
      <c r="K319" s="83">
        <v>0</v>
      </c>
      <c r="L319" s="83">
        <v>6897000</v>
      </c>
      <c r="M319" s="83">
        <v>0</v>
      </c>
      <c r="N319" s="83">
        <v>0</v>
      </c>
      <c r="O319" s="83">
        <v>-5000</v>
      </c>
      <c r="P319" s="83">
        <v>0</v>
      </c>
      <c r="Q319" s="83">
        <v>9000</v>
      </c>
      <c r="R319" s="83">
        <v>897000</v>
      </c>
      <c r="S319" s="83">
        <v>0</v>
      </c>
      <c r="T319" s="83">
        <v>0</v>
      </c>
      <c r="U319" s="84" t="s">
        <v>1062</v>
      </c>
      <c r="V319" s="83">
        <v>73561000</v>
      </c>
      <c r="W319" s="83">
        <v>193000</v>
      </c>
      <c r="X319" s="83">
        <v>193000</v>
      </c>
      <c r="Y319" s="83">
        <v>0</v>
      </c>
      <c r="Z319" s="83">
        <v>0</v>
      </c>
      <c r="AA319" s="83">
        <v>0</v>
      </c>
      <c r="AB319" s="83">
        <v>0</v>
      </c>
      <c r="AC319" s="83">
        <v>0</v>
      </c>
      <c r="AD319" s="83">
        <v>0</v>
      </c>
      <c r="AE319" s="83">
        <v>0</v>
      </c>
      <c r="AF319" s="83">
        <v>0</v>
      </c>
      <c r="AG319" s="83">
        <v>0</v>
      </c>
      <c r="AH319" s="83">
        <v>0</v>
      </c>
      <c r="AI319" s="83">
        <v>0</v>
      </c>
      <c r="AJ319" s="83">
        <v>73362000</v>
      </c>
      <c r="AK319" s="83">
        <v>52752000</v>
      </c>
      <c r="AL319" s="83">
        <v>20610000</v>
      </c>
      <c r="AM319" s="83">
        <v>0</v>
      </c>
      <c r="AN319" s="83">
        <v>0</v>
      </c>
      <c r="AO319" s="83">
        <v>0</v>
      </c>
      <c r="AP319" s="83"/>
      <c r="AQ319" s="83">
        <v>6000</v>
      </c>
      <c r="AR319" s="82">
        <v>2016</v>
      </c>
      <c r="AS319" s="83">
        <v>73561000</v>
      </c>
      <c r="AT319" s="83">
        <v>0</v>
      </c>
      <c r="AU319" s="83">
        <v>0</v>
      </c>
      <c r="AV319" s="83">
        <v>0</v>
      </c>
      <c r="AW319" s="83">
        <v>73533000</v>
      </c>
      <c r="AX319" s="83">
        <v>0</v>
      </c>
      <c r="AY319" s="83">
        <v>0</v>
      </c>
      <c r="AZ319" s="83">
        <v>0</v>
      </c>
      <c r="BA319" s="83">
        <v>29000</v>
      </c>
      <c r="BB319" s="84" t="s">
        <v>780</v>
      </c>
    </row>
    <row r="320" spans="1:54" x14ac:dyDescent="0.25">
      <c r="A320" s="62" t="str">
        <f t="shared" si="4"/>
        <v>1108014</v>
      </c>
      <c r="B320" s="68">
        <f>INDEX('Bilag 3'!$B$10:$B$637,MATCH('Data - enkelt'!A320,'Bilag 3'!$G$10:$G$637,0))</f>
        <v>11080</v>
      </c>
      <c r="C320" s="68">
        <f>INDEX('Bilag 3'!$D$10:$D$637,MATCH('Data - enkelt'!A320,'Bilag 3'!$G$10:$G$637,0))</f>
        <v>14</v>
      </c>
      <c r="D320" s="63" t="str">
        <f t="array" ref="D320">INDEX('Bilag 3'!$E$10:$E$636,MATCH(F320&amp;"_"&amp;G320,'Bilag 3'!$A$10:$A$636&amp;"_"&amp;'Bilag 3'!$C$10:$C$636,0))&amp;" - "&amp;INDEX('Bilag 3'!$F$10:$F$636,MATCH(F320&amp;"_"&amp;G320,'Bilag 3'!$A$10:$A$636&amp;"_"&amp;'Bilag 3'!$C$10:$C$636,0))</f>
        <v>Absalon Invest - PensionPlanner Stabil</v>
      </c>
      <c r="E320" s="82">
        <v>201612</v>
      </c>
      <c r="F320" s="82">
        <v>11080</v>
      </c>
      <c r="G320" s="82">
        <v>14</v>
      </c>
      <c r="H320" s="83">
        <v>80000</v>
      </c>
      <c r="I320" s="83">
        <v>6000</v>
      </c>
      <c r="J320" s="83">
        <v>89000</v>
      </c>
      <c r="K320" s="83">
        <v>-8000</v>
      </c>
      <c r="L320" s="83">
        <v>5579000</v>
      </c>
      <c r="M320" s="83">
        <v>0</v>
      </c>
      <c r="N320" s="83">
        <v>0</v>
      </c>
      <c r="O320" s="83">
        <v>-8000</v>
      </c>
      <c r="P320" s="83">
        <v>0</v>
      </c>
      <c r="Q320" s="83">
        <v>7000</v>
      </c>
      <c r="R320" s="83">
        <v>768000</v>
      </c>
      <c r="S320" s="83">
        <v>0</v>
      </c>
      <c r="T320" s="83">
        <v>0</v>
      </c>
      <c r="U320" s="84" t="s">
        <v>1063</v>
      </c>
      <c r="V320" s="83">
        <v>63860000</v>
      </c>
      <c r="W320" s="83">
        <v>154000</v>
      </c>
      <c r="X320" s="83">
        <v>154000</v>
      </c>
      <c r="Y320" s="83">
        <v>0</v>
      </c>
      <c r="Z320" s="83">
        <v>4256000</v>
      </c>
      <c r="AA320" s="83">
        <v>4256000</v>
      </c>
      <c r="AB320" s="83">
        <v>0</v>
      </c>
      <c r="AC320" s="83">
        <v>0</v>
      </c>
      <c r="AD320" s="83">
        <v>0</v>
      </c>
      <c r="AE320" s="83">
        <v>0</v>
      </c>
      <c r="AF320" s="83">
        <v>0</v>
      </c>
      <c r="AG320" s="83">
        <v>0</v>
      </c>
      <c r="AH320" s="83">
        <v>0</v>
      </c>
      <c r="AI320" s="83">
        <v>0</v>
      </c>
      <c r="AJ320" s="83">
        <v>59448000</v>
      </c>
      <c r="AK320" s="83">
        <v>44272000</v>
      </c>
      <c r="AL320" s="83">
        <v>15177000</v>
      </c>
      <c r="AM320" s="83">
        <v>0</v>
      </c>
      <c r="AN320" s="83">
        <v>0</v>
      </c>
      <c r="AO320" s="83">
        <v>0</v>
      </c>
      <c r="AP320" s="83"/>
      <c r="AQ320" s="83">
        <v>2000</v>
      </c>
      <c r="AR320" s="82">
        <v>2016</v>
      </c>
      <c r="AS320" s="83">
        <v>63860000</v>
      </c>
      <c r="AT320" s="83">
        <v>0</v>
      </c>
      <c r="AU320" s="83">
        <v>0</v>
      </c>
      <c r="AV320" s="83">
        <v>0</v>
      </c>
      <c r="AW320" s="83">
        <v>63833000</v>
      </c>
      <c r="AX320" s="83">
        <v>0</v>
      </c>
      <c r="AY320" s="83">
        <v>0</v>
      </c>
      <c r="AZ320" s="83">
        <v>0</v>
      </c>
      <c r="BA320" s="83">
        <v>27000</v>
      </c>
      <c r="BB320" s="84" t="s">
        <v>780</v>
      </c>
    </row>
    <row r="321" spans="1:54" x14ac:dyDescent="0.25">
      <c r="A321" s="62" t="str">
        <f t="shared" si="4"/>
        <v>1108015</v>
      </c>
      <c r="B321" s="68">
        <f>INDEX('Bilag 3'!$B$10:$B$637,MATCH('Data - enkelt'!A321,'Bilag 3'!$G$10:$G$637,0))</f>
        <v>11080</v>
      </c>
      <c r="C321" s="68">
        <f>INDEX('Bilag 3'!$D$10:$D$637,MATCH('Data - enkelt'!A321,'Bilag 3'!$G$10:$G$637,0))</f>
        <v>15</v>
      </c>
      <c r="D321" s="63" t="str">
        <f t="array" ref="D321">INDEX('Bilag 3'!$E$10:$E$636,MATCH(F321&amp;"_"&amp;G321,'Bilag 3'!$A$10:$A$636&amp;"_"&amp;'Bilag 3'!$C$10:$C$636,0))&amp;" - "&amp;INDEX('Bilag 3'!$F$10:$F$636,MATCH(F321&amp;"_"&amp;G321,'Bilag 3'!$A$10:$A$636&amp;"_"&amp;'Bilag 3'!$C$10:$C$636,0))</f>
        <v>Absalon Invest - PensionPlanner Balance</v>
      </c>
      <c r="E321" s="82">
        <v>201612</v>
      </c>
      <c r="F321" s="82">
        <v>11080</v>
      </c>
      <c r="G321" s="82">
        <v>15</v>
      </c>
      <c r="H321" s="83">
        <v>0</v>
      </c>
      <c r="I321" s="83">
        <v>19000</v>
      </c>
      <c r="J321" s="83">
        <v>266000</v>
      </c>
      <c r="K321" s="83">
        <v>0</v>
      </c>
      <c r="L321" s="83">
        <v>54194000</v>
      </c>
      <c r="M321" s="83">
        <v>0</v>
      </c>
      <c r="N321" s="83">
        <v>0</v>
      </c>
      <c r="O321" s="83">
        <v>-19000</v>
      </c>
      <c r="P321" s="83">
        <v>0</v>
      </c>
      <c r="Q321" s="83">
        <v>61000</v>
      </c>
      <c r="R321" s="83">
        <v>6319000</v>
      </c>
      <c r="S321" s="83">
        <v>0</v>
      </c>
      <c r="T321" s="83">
        <v>56000</v>
      </c>
      <c r="U321" s="84" t="s">
        <v>1064</v>
      </c>
      <c r="V321" s="83">
        <v>565681000</v>
      </c>
      <c r="W321" s="83">
        <v>991000</v>
      </c>
      <c r="X321" s="83">
        <v>991000</v>
      </c>
      <c r="Y321" s="83">
        <v>0</v>
      </c>
      <c r="Z321" s="83">
        <v>0</v>
      </c>
      <c r="AA321" s="83">
        <v>0</v>
      </c>
      <c r="AB321" s="83">
        <v>0</v>
      </c>
      <c r="AC321" s="83">
        <v>0</v>
      </c>
      <c r="AD321" s="83">
        <v>0</v>
      </c>
      <c r="AE321" s="83">
        <v>0</v>
      </c>
      <c r="AF321" s="83">
        <v>0</v>
      </c>
      <c r="AG321" s="83">
        <v>0</v>
      </c>
      <c r="AH321" s="83">
        <v>0</v>
      </c>
      <c r="AI321" s="83">
        <v>0</v>
      </c>
      <c r="AJ321" s="83">
        <v>564100000</v>
      </c>
      <c r="AK321" s="83">
        <v>332064000</v>
      </c>
      <c r="AL321" s="83">
        <v>232037000</v>
      </c>
      <c r="AM321" s="83">
        <v>0</v>
      </c>
      <c r="AN321" s="83">
        <v>0</v>
      </c>
      <c r="AO321" s="83">
        <v>0</v>
      </c>
      <c r="AP321" s="83"/>
      <c r="AQ321" s="83">
        <v>589000</v>
      </c>
      <c r="AR321" s="82">
        <v>2016</v>
      </c>
      <c r="AS321" s="83">
        <v>565681000</v>
      </c>
      <c r="AT321" s="83">
        <v>0</v>
      </c>
      <c r="AU321" s="83">
        <v>0</v>
      </c>
      <c r="AV321" s="83">
        <v>0</v>
      </c>
      <c r="AW321" s="83">
        <v>565587000</v>
      </c>
      <c r="AX321" s="83">
        <v>0</v>
      </c>
      <c r="AY321" s="83">
        <v>0</v>
      </c>
      <c r="AZ321" s="83">
        <v>0</v>
      </c>
      <c r="BA321" s="83">
        <v>93000</v>
      </c>
      <c r="BB321" s="84" t="s">
        <v>780</v>
      </c>
    </row>
    <row r="322" spans="1:54" x14ac:dyDescent="0.25">
      <c r="A322" s="62" t="str">
        <f t="shared" si="4"/>
        <v>1108016</v>
      </c>
      <c r="B322" s="68">
        <f>INDEX('Bilag 3'!$B$10:$B$637,MATCH('Data - enkelt'!A322,'Bilag 3'!$G$10:$G$637,0))</f>
        <v>11080</v>
      </c>
      <c r="C322" s="68">
        <f>INDEX('Bilag 3'!$D$10:$D$637,MATCH('Data - enkelt'!A322,'Bilag 3'!$G$10:$G$637,0))</f>
        <v>16</v>
      </c>
      <c r="D322" s="63" t="str">
        <f t="array" ref="D322">INDEX('Bilag 3'!$E$10:$E$636,MATCH(F322&amp;"_"&amp;G322,'Bilag 3'!$A$10:$A$636&amp;"_"&amp;'Bilag 3'!$C$10:$C$636,0))&amp;" - "&amp;INDEX('Bilag 3'!$F$10:$F$636,MATCH(F322&amp;"_"&amp;G322,'Bilag 3'!$A$10:$A$636&amp;"_"&amp;'Bilag 3'!$C$10:$C$636,0))</f>
        <v>Absalon Invest - PensionPlanner Vækst</v>
      </c>
      <c r="E322" s="82">
        <v>201612</v>
      </c>
      <c r="F322" s="82">
        <v>11080</v>
      </c>
      <c r="G322" s="82">
        <v>16</v>
      </c>
      <c r="H322" s="83">
        <v>0</v>
      </c>
      <c r="I322" s="83">
        <v>7000</v>
      </c>
      <c r="J322" s="83">
        <v>209000</v>
      </c>
      <c r="K322" s="83">
        <v>0</v>
      </c>
      <c r="L322" s="83">
        <v>10939000</v>
      </c>
      <c r="M322" s="83">
        <v>0</v>
      </c>
      <c r="N322" s="83">
        <v>0</v>
      </c>
      <c r="O322" s="83">
        <v>-1000</v>
      </c>
      <c r="P322" s="83">
        <v>1000</v>
      </c>
      <c r="Q322" s="83">
        <v>18000</v>
      </c>
      <c r="R322" s="83">
        <v>1752000</v>
      </c>
      <c r="S322" s="83">
        <v>0</v>
      </c>
      <c r="T322" s="83">
        <v>0</v>
      </c>
      <c r="U322" s="84" t="s">
        <v>1065</v>
      </c>
      <c r="V322" s="83">
        <v>136351000</v>
      </c>
      <c r="W322" s="83">
        <v>1129000</v>
      </c>
      <c r="X322" s="83">
        <v>1129000</v>
      </c>
      <c r="Y322" s="83">
        <v>0</v>
      </c>
      <c r="Z322" s="83">
        <v>0</v>
      </c>
      <c r="AA322" s="83">
        <v>0</v>
      </c>
      <c r="AB322" s="83">
        <v>0</v>
      </c>
      <c r="AC322" s="83">
        <v>0</v>
      </c>
      <c r="AD322" s="83">
        <v>0</v>
      </c>
      <c r="AE322" s="83">
        <v>0</v>
      </c>
      <c r="AF322" s="83">
        <v>0</v>
      </c>
      <c r="AG322" s="83">
        <v>0</v>
      </c>
      <c r="AH322" s="83">
        <v>0</v>
      </c>
      <c r="AI322" s="83">
        <v>0</v>
      </c>
      <c r="AJ322" s="83">
        <v>135178000</v>
      </c>
      <c r="AK322" s="83">
        <v>71356000</v>
      </c>
      <c r="AL322" s="83">
        <v>63822000</v>
      </c>
      <c r="AM322" s="83">
        <v>0</v>
      </c>
      <c r="AN322" s="83">
        <v>0</v>
      </c>
      <c r="AO322" s="83">
        <v>0</v>
      </c>
      <c r="AP322" s="83"/>
      <c r="AQ322" s="83">
        <v>44000</v>
      </c>
      <c r="AR322" s="82">
        <v>2016</v>
      </c>
      <c r="AS322" s="83">
        <v>136351000</v>
      </c>
      <c r="AT322" s="83">
        <v>0</v>
      </c>
      <c r="AU322" s="83">
        <v>0</v>
      </c>
      <c r="AV322" s="83">
        <v>0</v>
      </c>
      <c r="AW322" s="83">
        <v>136313000</v>
      </c>
      <c r="AX322" s="83">
        <v>0</v>
      </c>
      <c r="AY322" s="83">
        <v>0</v>
      </c>
      <c r="AZ322" s="83">
        <v>0</v>
      </c>
      <c r="BA322" s="83">
        <v>38000</v>
      </c>
      <c r="BB322" s="84" t="s">
        <v>780</v>
      </c>
    </row>
    <row r="323" spans="1:54" x14ac:dyDescent="0.25">
      <c r="A323" s="62" t="str">
        <f t="shared" ref="A323:A386" si="5">F323&amp;""&amp;G323</f>
        <v>1108019</v>
      </c>
      <c r="B323" s="68">
        <f>INDEX('Bilag 3'!$B$10:$B$637,MATCH('Data - enkelt'!A323,'Bilag 3'!$G$10:$G$637,0))</f>
        <v>11080</v>
      </c>
      <c r="C323" s="68">
        <f>INDEX('Bilag 3'!$D$10:$D$637,MATCH('Data - enkelt'!A323,'Bilag 3'!$G$10:$G$637,0))</f>
        <v>19</v>
      </c>
      <c r="D323" s="63" t="str">
        <f t="array" ref="D323">INDEX('Bilag 3'!$E$10:$E$636,MATCH(F323&amp;"_"&amp;G323,'Bilag 3'!$A$10:$A$636&amp;"_"&amp;'Bilag 3'!$C$10:$C$636,0))&amp;" - "&amp;INDEX('Bilag 3'!$F$10:$F$636,MATCH(F323&amp;"_"&amp;G323,'Bilag 3'!$A$10:$A$636&amp;"_"&amp;'Bilag 3'!$C$10:$C$636,0))</f>
        <v>Absalon Invest - Danske Aktier</v>
      </c>
      <c r="E323" s="82">
        <v>201612</v>
      </c>
      <c r="F323" s="82">
        <v>11080</v>
      </c>
      <c r="G323" s="82">
        <v>19</v>
      </c>
      <c r="H323" s="83">
        <v>7000</v>
      </c>
      <c r="I323" s="83">
        <v>38000</v>
      </c>
      <c r="J323" s="83">
        <v>3179000</v>
      </c>
      <c r="K323" s="83">
        <v>0</v>
      </c>
      <c r="L323" s="83">
        <v>1897000</v>
      </c>
      <c r="M323" s="83">
        <v>0</v>
      </c>
      <c r="N323" s="83">
        <v>0</v>
      </c>
      <c r="O323" s="83">
        <v>0</v>
      </c>
      <c r="P323" s="83">
        <v>0</v>
      </c>
      <c r="Q323" s="83">
        <v>90000</v>
      </c>
      <c r="R323" s="83">
        <v>2313000</v>
      </c>
      <c r="S323" s="83">
        <v>0</v>
      </c>
      <c r="T323" s="83">
        <v>0</v>
      </c>
      <c r="U323" s="84" t="s">
        <v>1066</v>
      </c>
      <c r="V323" s="83">
        <v>129158000</v>
      </c>
      <c r="W323" s="83">
        <v>53000</v>
      </c>
      <c r="X323" s="83">
        <v>53000</v>
      </c>
      <c r="Y323" s="83">
        <v>0</v>
      </c>
      <c r="Z323" s="83">
        <v>0</v>
      </c>
      <c r="AA323" s="83">
        <v>0</v>
      </c>
      <c r="AB323" s="83">
        <v>0</v>
      </c>
      <c r="AC323" s="83">
        <v>0</v>
      </c>
      <c r="AD323" s="83">
        <v>129106000</v>
      </c>
      <c r="AE323" s="83">
        <v>129106000</v>
      </c>
      <c r="AF323" s="83">
        <v>0</v>
      </c>
      <c r="AG323" s="83">
        <v>0</v>
      </c>
      <c r="AH323" s="83">
        <v>0</v>
      </c>
      <c r="AI323" s="83">
        <v>0</v>
      </c>
      <c r="AJ323" s="83">
        <v>0</v>
      </c>
      <c r="AK323" s="83">
        <v>0</v>
      </c>
      <c r="AL323" s="83">
        <v>0</v>
      </c>
      <c r="AM323" s="83">
        <v>0</v>
      </c>
      <c r="AN323" s="83">
        <v>0</v>
      </c>
      <c r="AO323" s="83">
        <v>0</v>
      </c>
      <c r="AP323" s="83"/>
      <c r="AQ323" s="83">
        <v>0</v>
      </c>
      <c r="AR323" s="82">
        <v>2016</v>
      </c>
      <c r="AS323" s="83">
        <v>129158000</v>
      </c>
      <c r="AT323" s="83">
        <v>0</v>
      </c>
      <c r="AU323" s="83">
        <v>0</v>
      </c>
      <c r="AV323" s="83">
        <v>0</v>
      </c>
      <c r="AW323" s="83">
        <v>126940000</v>
      </c>
      <c r="AX323" s="83">
        <v>0</v>
      </c>
      <c r="AY323" s="83">
        <v>0</v>
      </c>
      <c r="AZ323" s="83">
        <v>0</v>
      </c>
      <c r="BA323" s="83">
        <v>2219000</v>
      </c>
      <c r="BB323" s="84" t="s">
        <v>780</v>
      </c>
    </row>
    <row r="324" spans="1:54" x14ac:dyDescent="0.25">
      <c r="A324" s="62" t="str">
        <f t="shared" si="5"/>
        <v>1108020</v>
      </c>
      <c r="B324" s="68">
        <f>INDEX('Bilag 3'!$B$10:$B$637,MATCH('Data - enkelt'!A324,'Bilag 3'!$G$10:$G$637,0))</f>
        <v>11080</v>
      </c>
      <c r="C324" s="68">
        <f>INDEX('Bilag 3'!$D$10:$D$637,MATCH('Data - enkelt'!A324,'Bilag 3'!$G$10:$G$637,0))</f>
        <v>20</v>
      </c>
      <c r="D324" s="63" t="str">
        <f t="array" ref="D324">INDEX('Bilag 3'!$E$10:$E$636,MATCH(F324&amp;"_"&amp;G324,'Bilag 3'!$A$10:$A$636&amp;"_"&amp;'Bilag 3'!$C$10:$C$636,0))&amp;" - "&amp;INDEX('Bilag 3'!$F$10:$F$636,MATCH(F324&amp;"_"&amp;G324,'Bilag 3'!$A$10:$A$636&amp;"_"&amp;'Bilag 3'!$C$10:$C$636,0))</f>
        <v>Absalon Invest - Obligationer</v>
      </c>
      <c r="E324" s="82">
        <v>201612</v>
      </c>
      <c r="F324" s="82">
        <v>11080</v>
      </c>
      <c r="G324" s="82">
        <v>20</v>
      </c>
      <c r="H324" s="83">
        <v>11710000</v>
      </c>
      <c r="I324" s="83">
        <v>497000</v>
      </c>
      <c r="J324" s="83">
        <v>0</v>
      </c>
      <c r="K324" s="83">
        <v>6119000</v>
      </c>
      <c r="L324" s="83">
        <v>0</v>
      </c>
      <c r="M324" s="83">
        <v>0</v>
      </c>
      <c r="N324" s="83">
        <v>717000</v>
      </c>
      <c r="O324" s="83">
        <v>857000</v>
      </c>
      <c r="P324" s="83">
        <v>0</v>
      </c>
      <c r="Q324" s="83">
        <v>0</v>
      </c>
      <c r="R324" s="83">
        <v>1807000</v>
      </c>
      <c r="S324" s="83">
        <v>0</v>
      </c>
      <c r="T324" s="83">
        <v>32000</v>
      </c>
      <c r="U324" s="84"/>
      <c r="V324" s="83">
        <v>385026000</v>
      </c>
      <c r="W324" s="83">
        <v>6684000</v>
      </c>
      <c r="X324" s="83">
        <v>4756000</v>
      </c>
      <c r="Y324" s="83">
        <v>1928000</v>
      </c>
      <c r="Z324" s="83">
        <v>377362000</v>
      </c>
      <c r="AA324" s="83">
        <v>302345000</v>
      </c>
      <c r="AB324" s="83">
        <v>75017000</v>
      </c>
      <c r="AC324" s="83">
        <v>0</v>
      </c>
      <c r="AD324" s="83">
        <v>0</v>
      </c>
      <c r="AE324" s="83">
        <v>0</v>
      </c>
      <c r="AF324" s="83">
        <v>0</v>
      </c>
      <c r="AG324" s="83">
        <v>0</v>
      </c>
      <c r="AH324" s="83">
        <v>0</v>
      </c>
      <c r="AI324" s="83">
        <v>0</v>
      </c>
      <c r="AJ324" s="83">
        <v>0</v>
      </c>
      <c r="AK324" s="83">
        <v>0</v>
      </c>
      <c r="AL324" s="83">
        <v>0</v>
      </c>
      <c r="AM324" s="83">
        <v>0</v>
      </c>
      <c r="AN324" s="83">
        <v>0</v>
      </c>
      <c r="AO324" s="83">
        <v>0</v>
      </c>
      <c r="AP324" s="83"/>
      <c r="AQ324" s="83">
        <v>981000</v>
      </c>
      <c r="AR324" s="82">
        <v>2016</v>
      </c>
      <c r="AS324" s="83">
        <v>385026000</v>
      </c>
      <c r="AT324" s="83">
        <v>0</v>
      </c>
      <c r="AU324" s="83">
        <v>0</v>
      </c>
      <c r="AV324" s="83">
        <v>0</v>
      </c>
      <c r="AW324" s="83">
        <v>374854000</v>
      </c>
      <c r="AX324" s="83">
        <v>2249000</v>
      </c>
      <c r="AY324" s="83">
        <v>0</v>
      </c>
      <c r="AZ324" s="83">
        <v>2249000</v>
      </c>
      <c r="BA324" s="83">
        <v>7924000</v>
      </c>
      <c r="BB324" s="84" t="s">
        <v>780</v>
      </c>
    </row>
    <row r="325" spans="1:54" x14ac:dyDescent="0.25">
      <c r="A325" s="62" t="str">
        <f t="shared" si="5"/>
        <v>1108021</v>
      </c>
      <c r="B325" s="68">
        <f>INDEX('Bilag 3'!$B$10:$B$637,MATCH('Data - enkelt'!A325,'Bilag 3'!$G$10:$G$637,0))</f>
        <v>11080</v>
      </c>
      <c r="C325" s="68">
        <f>INDEX('Bilag 3'!$D$10:$D$637,MATCH('Data - enkelt'!A325,'Bilag 3'!$G$10:$G$637,0))</f>
        <v>21</v>
      </c>
      <c r="D325" s="63" t="str">
        <f t="array" ref="D325">INDEX('Bilag 3'!$E$10:$E$636,MATCH(F325&amp;"_"&amp;G325,'Bilag 3'!$A$10:$A$636&amp;"_"&amp;'Bilag 3'!$C$10:$C$636,0))&amp;" - "&amp;INDEX('Bilag 3'!$F$10:$F$636,MATCH(F325&amp;"_"&amp;G325,'Bilag 3'!$A$10:$A$636&amp;"_"&amp;'Bilag 3'!$C$10:$C$636,0))</f>
        <v>Absalon Invest - EM Virksomhedsobligationer</v>
      </c>
      <c r="E325" s="82">
        <v>201612</v>
      </c>
      <c r="F325" s="82">
        <v>11080</v>
      </c>
      <c r="G325" s="82">
        <v>21</v>
      </c>
      <c r="H325" s="83">
        <v>9801000</v>
      </c>
      <c r="I325" s="83">
        <v>81000</v>
      </c>
      <c r="J325" s="83">
        <v>0</v>
      </c>
      <c r="K325" s="83">
        <v>22532000</v>
      </c>
      <c r="L325" s="83">
        <v>9000</v>
      </c>
      <c r="M325" s="83">
        <v>0</v>
      </c>
      <c r="N325" s="83">
        <v>-9142000</v>
      </c>
      <c r="O325" s="83">
        <v>3120000</v>
      </c>
      <c r="P325" s="83">
        <v>0</v>
      </c>
      <c r="Q325" s="83">
        <v>4000</v>
      </c>
      <c r="R325" s="83">
        <v>2087000</v>
      </c>
      <c r="S325" s="83">
        <v>0</v>
      </c>
      <c r="T325" s="83">
        <v>0</v>
      </c>
      <c r="U325" s="84"/>
      <c r="V325" s="83">
        <v>204416000</v>
      </c>
      <c r="W325" s="83">
        <v>6161000</v>
      </c>
      <c r="X325" s="83">
        <v>5417000</v>
      </c>
      <c r="Y325" s="83">
        <v>744000</v>
      </c>
      <c r="Z325" s="83">
        <v>196509000</v>
      </c>
      <c r="AA325" s="83">
        <v>0</v>
      </c>
      <c r="AB325" s="83">
        <v>196509000</v>
      </c>
      <c r="AC325" s="83">
        <v>0</v>
      </c>
      <c r="AD325" s="83">
        <v>161000</v>
      </c>
      <c r="AE325" s="83">
        <v>0</v>
      </c>
      <c r="AF325" s="83">
        <v>161000</v>
      </c>
      <c r="AG325" s="83">
        <v>0</v>
      </c>
      <c r="AH325" s="83">
        <v>0</v>
      </c>
      <c r="AI325" s="83">
        <v>0</v>
      </c>
      <c r="AJ325" s="83">
        <v>0</v>
      </c>
      <c r="AK325" s="83">
        <v>0</v>
      </c>
      <c r="AL325" s="83">
        <v>0</v>
      </c>
      <c r="AM325" s="83">
        <v>1421000</v>
      </c>
      <c r="AN325" s="83">
        <v>18000</v>
      </c>
      <c r="AO325" s="83">
        <v>1403000</v>
      </c>
      <c r="AP325" s="83"/>
      <c r="AQ325" s="83">
        <v>163000</v>
      </c>
      <c r="AR325" s="82">
        <v>2016</v>
      </c>
      <c r="AS325" s="83">
        <v>204416000</v>
      </c>
      <c r="AT325" s="83">
        <v>0</v>
      </c>
      <c r="AU325" s="83">
        <v>0</v>
      </c>
      <c r="AV325" s="83">
        <v>0</v>
      </c>
      <c r="AW325" s="83">
        <v>204225000</v>
      </c>
      <c r="AX325" s="83">
        <v>146000</v>
      </c>
      <c r="AY325" s="83">
        <v>146000</v>
      </c>
      <c r="AZ325" s="83">
        <v>0</v>
      </c>
      <c r="BA325" s="83">
        <v>45000</v>
      </c>
      <c r="BB325" s="84" t="s">
        <v>780</v>
      </c>
    </row>
    <row r="326" spans="1:54" x14ac:dyDescent="0.25">
      <c r="A326" s="62" t="str">
        <f t="shared" si="5"/>
        <v>110981</v>
      </c>
      <c r="B326" s="68">
        <f>INDEX('Bilag 3'!$B$10:$B$637,MATCH('Data - enkelt'!A326,'Bilag 3'!$G$10:$G$637,0))</f>
        <v>11098</v>
      </c>
      <c r="C326" s="68">
        <f>INDEX('Bilag 3'!$D$10:$D$637,MATCH('Data - enkelt'!A326,'Bilag 3'!$G$10:$G$637,0))</f>
        <v>1</v>
      </c>
      <c r="D326" s="63" t="str">
        <f t="array" ref="D326">INDEX('Bilag 3'!$E$10:$E$636,MATCH(F326&amp;"_"&amp;G326,'Bilag 3'!$A$10:$A$636&amp;"_"&amp;'Bilag 3'!$C$10:$C$636,0))&amp;" - "&amp;INDEX('Bilag 3'!$F$10:$F$636,MATCH(F326&amp;"_"&amp;G326,'Bilag 3'!$A$10:$A$636&amp;"_"&amp;'Bilag 3'!$C$10:$C$636,0))</f>
        <v>Alm. Brand Invest - Lange Obligationer</v>
      </c>
      <c r="E326" s="82">
        <v>201612</v>
      </c>
      <c r="F326" s="82">
        <v>11098</v>
      </c>
      <c r="G326" s="82">
        <v>1</v>
      </c>
      <c r="H326" s="83">
        <v>16268000</v>
      </c>
      <c r="I326" s="83">
        <v>0</v>
      </c>
      <c r="J326" s="83">
        <v>0</v>
      </c>
      <c r="K326" s="83">
        <v>23390000</v>
      </c>
      <c r="L326" s="83">
        <v>0</v>
      </c>
      <c r="M326" s="83">
        <v>0</v>
      </c>
      <c r="N326" s="83">
        <v>0</v>
      </c>
      <c r="O326" s="83">
        <v>0</v>
      </c>
      <c r="P326" s="83">
        <v>0</v>
      </c>
      <c r="Q326" s="83">
        <v>271000</v>
      </c>
      <c r="R326" s="83">
        <v>6730000</v>
      </c>
      <c r="S326" s="83">
        <v>0</v>
      </c>
      <c r="T326" s="83">
        <v>0</v>
      </c>
      <c r="U326" s="84" t="s">
        <v>1067</v>
      </c>
      <c r="V326" s="83">
        <v>796743000</v>
      </c>
      <c r="W326" s="83">
        <v>842000</v>
      </c>
      <c r="X326" s="83">
        <v>842000</v>
      </c>
      <c r="Y326" s="83">
        <v>0</v>
      </c>
      <c r="Z326" s="83">
        <v>769364000</v>
      </c>
      <c r="AA326" s="83">
        <v>634179000</v>
      </c>
      <c r="AB326" s="83">
        <v>135185000</v>
      </c>
      <c r="AC326" s="83">
        <v>0</v>
      </c>
      <c r="AD326" s="83">
        <v>0</v>
      </c>
      <c r="AE326" s="83">
        <v>0</v>
      </c>
      <c r="AF326" s="83">
        <v>0</v>
      </c>
      <c r="AG326" s="83">
        <v>0</v>
      </c>
      <c r="AH326" s="83">
        <v>0</v>
      </c>
      <c r="AI326" s="83">
        <v>0</v>
      </c>
      <c r="AJ326" s="83">
        <v>0</v>
      </c>
      <c r="AK326" s="83">
        <v>0</v>
      </c>
      <c r="AL326" s="83">
        <v>0</v>
      </c>
      <c r="AM326" s="83">
        <v>0</v>
      </c>
      <c r="AN326" s="83">
        <v>0</v>
      </c>
      <c r="AO326" s="83">
        <v>0</v>
      </c>
      <c r="AP326" s="83">
        <v>0</v>
      </c>
      <c r="AQ326" s="83">
        <v>26537000</v>
      </c>
      <c r="AR326" s="82">
        <v>2016</v>
      </c>
      <c r="AS326" s="83">
        <v>796743000</v>
      </c>
      <c r="AT326" s="83">
        <v>971000</v>
      </c>
      <c r="AU326" s="83">
        <v>971000</v>
      </c>
      <c r="AV326" s="83">
        <v>0</v>
      </c>
      <c r="AW326" s="83">
        <v>768527000</v>
      </c>
      <c r="AX326" s="83">
        <v>0</v>
      </c>
      <c r="AY326" s="83">
        <v>0</v>
      </c>
      <c r="AZ326" s="83">
        <v>0</v>
      </c>
      <c r="BA326" s="83">
        <v>27245000</v>
      </c>
      <c r="BB326" s="84" t="s">
        <v>780</v>
      </c>
    </row>
    <row r="327" spans="1:54" x14ac:dyDescent="0.25">
      <c r="A327" s="62" t="str">
        <f t="shared" si="5"/>
        <v>110982</v>
      </c>
      <c r="B327" s="68">
        <f>INDEX('Bilag 3'!$B$10:$B$637,MATCH('Data - enkelt'!A327,'Bilag 3'!$G$10:$G$637,0))</f>
        <v>11098</v>
      </c>
      <c r="C327" s="68">
        <f>INDEX('Bilag 3'!$D$10:$D$637,MATCH('Data - enkelt'!A327,'Bilag 3'!$G$10:$G$637,0))</f>
        <v>2</v>
      </c>
      <c r="D327" s="63" t="str">
        <f t="array" ref="D327">INDEX('Bilag 3'!$E$10:$E$636,MATCH(F327&amp;"_"&amp;G327,'Bilag 3'!$A$10:$A$636&amp;"_"&amp;'Bilag 3'!$C$10:$C$636,0))&amp;" - "&amp;INDEX('Bilag 3'!$F$10:$F$636,MATCH(F327&amp;"_"&amp;G327,'Bilag 3'!$A$10:$A$636&amp;"_"&amp;'Bilag 3'!$C$10:$C$636,0))</f>
        <v>Alm. Brand Invest - Nordiske Aktier</v>
      </c>
      <c r="E327" s="82">
        <v>201612</v>
      </c>
      <c r="F327" s="82">
        <v>11098</v>
      </c>
      <c r="G327" s="82">
        <v>2</v>
      </c>
      <c r="H327" s="83">
        <v>-2000</v>
      </c>
      <c r="I327" s="83">
        <v>0</v>
      </c>
      <c r="J327" s="83">
        <v>5302000</v>
      </c>
      <c r="K327" s="83">
        <v>0</v>
      </c>
      <c r="L327" s="83">
        <v>-5245000</v>
      </c>
      <c r="M327" s="83">
        <v>0</v>
      </c>
      <c r="N327" s="83">
        <v>0</v>
      </c>
      <c r="O327" s="83">
        <v>0</v>
      </c>
      <c r="P327" s="83">
        <v>-15000</v>
      </c>
      <c r="Q327" s="83">
        <v>345000</v>
      </c>
      <c r="R327" s="83">
        <v>2441000</v>
      </c>
      <c r="S327" s="83">
        <v>0</v>
      </c>
      <c r="T327" s="83">
        <v>-674000</v>
      </c>
      <c r="U327" s="84" t="s">
        <v>1068</v>
      </c>
      <c r="V327" s="83">
        <v>139263000</v>
      </c>
      <c r="W327" s="83">
        <v>2621000</v>
      </c>
      <c r="X327" s="83">
        <v>2621000</v>
      </c>
      <c r="Y327" s="83">
        <v>0</v>
      </c>
      <c r="Z327" s="83">
        <v>0</v>
      </c>
      <c r="AA327" s="83">
        <v>0</v>
      </c>
      <c r="AB327" s="83">
        <v>0</v>
      </c>
      <c r="AC327" s="83">
        <v>0</v>
      </c>
      <c r="AD327" s="83">
        <v>136609000</v>
      </c>
      <c r="AE327" s="83">
        <v>46632000</v>
      </c>
      <c r="AF327" s="83">
        <v>89975000</v>
      </c>
      <c r="AG327" s="83">
        <v>1000</v>
      </c>
      <c r="AH327" s="83">
        <v>0</v>
      </c>
      <c r="AI327" s="83">
        <v>0</v>
      </c>
      <c r="AJ327" s="83">
        <v>0</v>
      </c>
      <c r="AK327" s="83">
        <v>0</v>
      </c>
      <c r="AL327" s="83">
        <v>0</v>
      </c>
      <c r="AM327" s="83">
        <v>0</v>
      </c>
      <c r="AN327" s="83">
        <v>0</v>
      </c>
      <c r="AO327" s="83">
        <v>0</v>
      </c>
      <c r="AP327" s="83">
        <v>0</v>
      </c>
      <c r="AQ327" s="83">
        <v>33000</v>
      </c>
      <c r="AR327" s="82">
        <v>2016</v>
      </c>
      <c r="AS327" s="83">
        <v>139263000</v>
      </c>
      <c r="AT327" s="83">
        <v>413000</v>
      </c>
      <c r="AU327" s="83">
        <v>413000</v>
      </c>
      <c r="AV327" s="83">
        <v>0</v>
      </c>
      <c r="AW327" s="83">
        <v>138849000</v>
      </c>
      <c r="AX327" s="83">
        <v>0</v>
      </c>
      <c r="AY327" s="83">
        <v>0</v>
      </c>
      <c r="AZ327" s="83">
        <v>0</v>
      </c>
      <c r="BA327" s="83">
        <v>0</v>
      </c>
      <c r="BB327" s="84" t="s">
        <v>780</v>
      </c>
    </row>
    <row r="328" spans="1:54" x14ac:dyDescent="0.25">
      <c r="A328" s="62" t="str">
        <f t="shared" si="5"/>
        <v>110985</v>
      </c>
      <c r="B328" s="68">
        <f>INDEX('Bilag 3'!$B$10:$B$637,MATCH('Data - enkelt'!A328,'Bilag 3'!$G$10:$G$637,0))</f>
        <v>11098</v>
      </c>
      <c r="C328" s="68">
        <f>INDEX('Bilag 3'!$D$10:$D$637,MATCH('Data - enkelt'!A328,'Bilag 3'!$G$10:$G$637,0))</f>
        <v>5</v>
      </c>
      <c r="D328" s="63" t="str">
        <f t="array" ref="D328">INDEX('Bilag 3'!$E$10:$E$636,MATCH(F328&amp;"_"&amp;G328,'Bilag 3'!$A$10:$A$636&amp;"_"&amp;'Bilag 3'!$C$10:$C$636,0))&amp;" - "&amp;INDEX('Bilag 3'!$F$10:$F$636,MATCH(F328&amp;"_"&amp;G328,'Bilag 3'!$A$10:$A$636&amp;"_"&amp;'Bilag 3'!$C$10:$C$636,0))</f>
        <v>Alm. Brand Invest - Europæiske Aktier</v>
      </c>
      <c r="E328" s="82">
        <v>201612</v>
      </c>
      <c r="F328" s="82">
        <v>11098</v>
      </c>
      <c r="G328" s="82">
        <v>5</v>
      </c>
      <c r="H328" s="83">
        <v>-15000</v>
      </c>
      <c r="I328" s="83">
        <v>0</v>
      </c>
      <c r="J328" s="83">
        <v>18490000</v>
      </c>
      <c r="K328" s="83">
        <v>0</v>
      </c>
      <c r="L328" s="83">
        <v>3052000</v>
      </c>
      <c r="M328" s="83">
        <v>0</v>
      </c>
      <c r="N328" s="83">
        <v>-1000</v>
      </c>
      <c r="O328" s="83">
        <v>0</v>
      </c>
      <c r="P328" s="83">
        <v>-81000</v>
      </c>
      <c r="Q328" s="83">
        <v>4128000</v>
      </c>
      <c r="R328" s="83">
        <v>7750000</v>
      </c>
      <c r="S328" s="83">
        <v>0</v>
      </c>
      <c r="T328" s="83">
        <v>1463000</v>
      </c>
      <c r="U328" s="84" t="s">
        <v>1069</v>
      </c>
      <c r="V328" s="83">
        <v>384223000</v>
      </c>
      <c r="W328" s="83">
        <v>7521000</v>
      </c>
      <c r="X328" s="83">
        <v>7521000</v>
      </c>
      <c r="Y328" s="83">
        <v>0</v>
      </c>
      <c r="Z328" s="83">
        <v>0</v>
      </c>
      <c r="AA328" s="83">
        <v>0</v>
      </c>
      <c r="AB328" s="83">
        <v>0</v>
      </c>
      <c r="AC328" s="83">
        <v>0</v>
      </c>
      <c r="AD328" s="83">
        <v>375413000</v>
      </c>
      <c r="AE328" s="83">
        <v>35820000</v>
      </c>
      <c r="AF328" s="83">
        <v>339593000</v>
      </c>
      <c r="AG328" s="83">
        <v>0</v>
      </c>
      <c r="AH328" s="83">
        <v>0</v>
      </c>
      <c r="AI328" s="83">
        <v>0</v>
      </c>
      <c r="AJ328" s="83">
        <v>0</v>
      </c>
      <c r="AK328" s="83">
        <v>0</v>
      </c>
      <c r="AL328" s="83">
        <v>0</v>
      </c>
      <c r="AM328" s="83">
        <v>0</v>
      </c>
      <c r="AN328" s="83">
        <v>0</v>
      </c>
      <c r="AO328" s="83">
        <v>0</v>
      </c>
      <c r="AP328" s="83">
        <v>0</v>
      </c>
      <c r="AQ328" s="83">
        <v>1289000</v>
      </c>
      <c r="AR328" s="82">
        <v>2016</v>
      </c>
      <c r="AS328" s="83">
        <v>384223000</v>
      </c>
      <c r="AT328" s="83">
        <v>1132000</v>
      </c>
      <c r="AU328" s="83">
        <v>1132000</v>
      </c>
      <c r="AV328" s="83">
        <v>0</v>
      </c>
      <c r="AW328" s="83">
        <v>383028000</v>
      </c>
      <c r="AX328" s="83">
        <v>0</v>
      </c>
      <c r="AY328" s="83">
        <v>0</v>
      </c>
      <c r="AZ328" s="83">
        <v>0</v>
      </c>
      <c r="BA328" s="83">
        <v>62000</v>
      </c>
      <c r="BB328" s="84" t="s">
        <v>780</v>
      </c>
    </row>
    <row r="329" spans="1:54" x14ac:dyDescent="0.25">
      <c r="A329" s="62" t="str">
        <f t="shared" si="5"/>
        <v>110987</v>
      </c>
      <c r="B329" s="68">
        <f>INDEX('Bilag 3'!$B$10:$B$637,MATCH('Data - enkelt'!A329,'Bilag 3'!$G$10:$G$637,0))</f>
        <v>11098</v>
      </c>
      <c r="C329" s="68">
        <f>INDEX('Bilag 3'!$D$10:$D$637,MATCH('Data - enkelt'!A329,'Bilag 3'!$G$10:$G$637,0))</f>
        <v>7</v>
      </c>
      <c r="D329" s="63" t="str">
        <f t="array" ref="D329">INDEX('Bilag 3'!$E$10:$E$636,MATCH(F329&amp;"_"&amp;G329,'Bilag 3'!$A$10:$A$636&amp;"_"&amp;'Bilag 3'!$C$10:$C$636,0))&amp;" - "&amp;INDEX('Bilag 3'!$F$10:$F$636,MATCH(F329&amp;"_"&amp;G329,'Bilag 3'!$A$10:$A$636&amp;"_"&amp;'Bilag 3'!$C$10:$C$636,0))</f>
        <v>Alm. Brand Invest - Globale Aktier</v>
      </c>
      <c r="E329" s="82">
        <v>201612</v>
      </c>
      <c r="F329" s="82">
        <v>11098</v>
      </c>
      <c r="G329" s="82">
        <v>7</v>
      </c>
      <c r="H329" s="83">
        <v>-9000</v>
      </c>
      <c r="I329" s="83">
        <v>0</v>
      </c>
      <c r="J329" s="83">
        <v>13375000</v>
      </c>
      <c r="K329" s="83">
        <v>0</v>
      </c>
      <c r="L329" s="83">
        <v>60600000</v>
      </c>
      <c r="M329" s="83">
        <v>0</v>
      </c>
      <c r="N329" s="83">
        <v>0</v>
      </c>
      <c r="O329" s="83">
        <v>0</v>
      </c>
      <c r="P329" s="83">
        <v>-29000</v>
      </c>
      <c r="Q329" s="83">
        <v>2714000</v>
      </c>
      <c r="R329" s="83">
        <v>11572000</v>
      </c>
      <c r="S329" s="83">
        <v>0</v>
      </c>
      <c r="T329" s="83">
        <v>1214000</v>
      </c>
      <c r="U329" s="84" t="s">
        <v>1070</v>
      </c>
      <c r="V329" s="83">
        <v>682695000</v>
      </c>
      <c r="W329" s="83">
        <v>35229000</v>
      </c>
      <c r="X329" s="83">
        <v>35229000</v>
      </c>
      <c r="Y329" s="83">
        <v>0</v>
      </c>
      <c r="Z329" s="83">
        <v>0</v>
      </c>
      <c r="AA329" s="83">
        <v>0</v>
      </c>
      <c r="AB329" s="83">
        <v>0</v>
      </c>
      <c r="AC329" s="83">
        <v>0</v>
      </c>
      <c r="AD329" s="83">
        <v>646581000</v>
      </c>
      <c r="AE329" s="83">
        <v>25530000</v>
      </c>
      <c r="AF329" s="83">
        <v>621051000</v>
      </c>
      <c r="AG329" s="83">
        <v>0</v>
      </c>
      <c r="AH329" s="83">
        <v>0</v>
      </c>
      <c r="AI329" s="83">
        <v>0</v>
      </c>
      <c r="AJ329" s="83">
        <v>0</v>
      </c>
      <c r="AK329" s="83">
        <v>0</v>
      </c>
      <c r="AL329" s="83">
        <v>0</v>
      </c>
      <c r="AM329" s="83">
        <v>0</v>
      </c>
      <c r="AN329" s="83">
        <v>0</v>
      </c>
      <c r="AO329" s="83">
        <v>0</v>
      </c>
      <c r="AP329" s="83">
        <v>0</v>
      </c>
      <c r="AQ329" s="83">
        <v>886000</v>
      </c>
      <c r="AR329" s="82">
        <v>2016</v>
      </c>
      <c r="AS329" s="83">
        <v>682695000</v>
      </c>
      <c r="AT329" s="83">
        <v>2344000</v>
      </c>
      <c r="AU329" s="83">
        <v>2344000</v>
      </c>
      <c r="AV329" s="83">
        <v>0</v>
      </c>
      <c r="AW329" s="83">
        <v>680337000</v>
      </c>
      <c r="AX329" s="83">
        <v>0</v>
      </c>
      <c r="AY329" s="83">
        <v>0</v>
      </c>
      <c r="AZ329" s="83">
        <v>0</v>
      </c>
      <c r="BA329" s="83">
        <v>14000</v>
      </c>
      <c r="BB329" s="84" t="s">
        <v>780</v>
      </c>
    </row>
    <row r="330" spans="1:54" x14ac:dyDescent="0.25">
      <c r="A330" s="62" t="str">
        <f t="shared" si="5"/>
        <v>1109812</v>
      </c>
      <c r="B330" s="68">
        <f>INDEX('Bilag 3'!$B$10:$B$637,MATCH('Data - enkelt'!A330,'Bilag 3'!$G$10:$G$637,0))</f>
        <v>11098</v>
      </c>
      <c r="C330" s="68">
        <f>INDEX('Bilag 3'!$D$10:$D$637,MATCH('Data - enkelt'!A330,'Bilag 3'!$G$10:$G$637,0))</f>
        <v>12</v>
      </c>
      <c r="D330" s="63" t="str">
        <f t="array" ref="D330">INDEX('Bilag 3'!$E$10:$E$636,MATCH(F330&amp;"_"&amp;G330,'Bilag 3'!$A$10:$A$636&amp;"_"&amp;'Bilag 3'!$C$10:$C$636,0))&amp;" - "&amp;INDEX('Bilag 3'!$F$10:$F$636,MATCH(F330&amp;"_"&amp;G330,'Bilag 3'!$A$10:$A$636&amp;"_"&amp;'Bilag 3'!$C$10:$C$636,0))</f>
        <v>Alm. Brand Invest - Mix</v>
      </c>
      <c r="E330" s="82">
        <v>201612</v>
      </c>
      <c r="F330" s="82">
        <v>11098</v>
      </c>
      <c r="G330" s="82">
        <v>12</v>
      </c>
      <c r="H330" s="83">
        <v>1891000</v>
      </c>
      <c r="I330" s="83">
        <v>0</v>
      </c>
      <c r="J330" s="83">
        <v>4632000</v>
      </c>
      <c r="K330" s="83">
        <v>-413000</v>
      </c>
      <c r="L330" s="83">
        <v>12266000</v>
      </c>
      <c r="M330" s="83">
        <v>0</v>
      </c>
      <c r="N330" s="83">
        <v>16000</v>
      </c>
      <c r="O330" s="83">
        <v>0</v>
      </c>
      <c r="P330" s="83">
        <v>-8000</v>
      </c>
      <c r="Q330" s="83">
        <v>854000</v>
      </c>
      <c r="R330" s="83">
        <v>3824000</v>
      </c>
      <c r="S330" s="83">
        <v>0</v>
      </c>
      <c r="T330" s="83">
        <v>-397000</v>
      </c>
      <c r="U330" s="84" t="s">
        <v>1071</v>
      </c>
      <c r="V330" s="83">
        <v>320285000</v>
      </c>
      <c r="W330" s="83">
        <v>5281000</v>
      </c>
      <c r="X330" s="83">
        <v>5281000</v>
      </c>
      <c r="Y330" s="83">
        <v>0</v>
      </c>
      <c r="Z330" s="83">
        <v>112558000</v>
      </c>
      <c r="AA330" s="83">
        <v>104173000</v>
      </c>
      <c r="AB330" s="83">
        <v>8386000</v>
      </c>
      <c r="AC330" s="83">
        <v>0</v>
      </c>
      <c r="AD330" s="83">
        <v>198124000</v>
      </c>
      <c r="AE330" s="83">
        <v>41751000</v>
      </c>
      <c r="AF330" s="83">
        <v>156363000</v>
      </c>
      <c r="AG330" s="83">
        <v>10000</v>
      </c>
      <c r="AH330" s="83">
        <v>0</v>
      </c>
      <c r="AI330" s="83">
        <v>0</v>
      </c>
      <c r="AJ330" s="83">
        <v>0</v>
      </c>
      <c r="AK330" s="83">
        <v>0</v>
      </c>
      <c r="AL330" s="83">
        <v>0</v>
      </c>
      <c r="AM330" s="83">
        <v>0</v>
      </c>
      <c r="AN330" s="83">
        <v>0</v>
      </c>
      <c r="AO330" s="83">
        <v>0</v>
      </c>
      <c r="AP330" s="83">
        <v>0</v>
      </c>
      <c r="AQ330" s="83">
        <v>4322000</v>
      </c>
      <c r="AR330" s="82">
        <v>2016</v>
      </c>
      <c r="AS330" s="83">
        <v>320285000</v>
      </c>
      <c r="AT330" s="83">
        <v>697000</v>
      </c>
      <c r="AU330" s="83">
        <v>697000</v>
      </c>
      <c r="AV330" s="83">
        <v>0</v>
      </c>
      <c r="AW330" s="83">
        <v>314266000</v>
      </c>
      <c r="AX330" s="83">
        <v>0</v>
      </c>
      <c r="AY330" s="83">
        <v>0</v>
      </c>
      <c r="AZ330" s="83">
        <v>0</v>
      </c>
      <c r="BA330" s="83">
        <v>5322000</v>
      </c>
      <c r="BB330" s="84" t="s">
        <v>780</v>
      </c>
    </row>
    <row r="331" spans="1:54" x14ac:dyDescent="0.25">
      <c r="A331" s="62" t="str">
        <f t="shared" si="5"/>
        <v>1109818</v>
      </c>
      <c r="B331" s="68">
        <f>INDEX('Bilag 3'!$B$10:$B$637,MATCH('Data - enkelt'!A331,'Bilag 3'!$G$10:$G$637,0))</f>
        <v>11098</v>
      </c>
      <c r="C331" s="68">
        <f>INDEX('Bilag 3'!$D$10:$D$637,MATCH('Data - enkelt'!A331,'Bilag 3'!$G$10:$G$637,0))</f>
        <v>18</v>
      </c>
      <c r="D331" s="63" t="str">
        <f t="array" ref="D331">INDEX('Bilag 3'!$E$10:$E$636,MATCH(F331&amp;"_"&amp;G331,'Bilag 3'!$A$10:$A$636&amp;"_"&amp;'Bilag 3'!$C$10:$C$636,0))&amp;" - "&amp;INDEX('Bilag 3'!$F$10:$F$636,MATCH(F331&amp;"_"&amp;G331,'Bilag 3'!$A$10:$A$636&amp;"_"&amp;'Bilag 3'!$C$10:$C$636,0))</f>
        <v>Alm. Brand Invest - Mix Offensiv</v>
      </c>
      <c r="E331" s="82">
        <v>201612</v>
      </c>
      <c r="F331" s="82">
        <v>11098</v>
      </c>
      <c r="G331" s="82">
        <v>18</v>
      </c>
      <c r="H331" s="83">
        <v>352000</v>
      </c>
      <c r="I331" s="83">
        <v>0</v>
      </c>
      <c r="J331" s="83">
        <v>2672000</v>
      </c>
      <c r="K331" s="83">
        <v>-8000</v>
      </c>
      <c r="L331" s="83">
        <v>7306000</v>
      </c>
      <c r="M331" s="83">
        <v>0</v>
      </c>
      <c r="N331" s="83">
        <v>0</v>
      </c>
      <c r="O331" s="83">
        <v>0</v>
      </c>
      <c r="P331" s="83">
        <v>-4000</v>
      </c>
      <c r="Q331" s="83">
        <v>434000</v>
      </c>
      <c r="R331" s="83">
        <v>1700000</v>
      </c>
      <c r="S331" s="83">
        <v>0</v>
      </c>
      <c r="T331" s="83">
        <v>-119000</v>
      </c>
      <c r="U331" s="84" t="s">
        <v>1072</v>
      </c>
      <c r="V331" s="83">
        <v>132395000</v>
      </c>
      <c r="W331" s="83">
        <v>1020000</v>
      </c>
      <c r="X331" s="83">
        <v>1020000</v>
      </c>
      <c r="Y331" s="83">
        <v>0</v>
      </c>
      <c r="Z331" s="83">
        <v>23978000</v>
      </c>
      <c r="AA331" s="83">
        <v>21310000</v>
      </c>
      <c r="AB331" s="83">
        <v>2668000</v>
      </c>
      <c r="AC331" s="83">
        <v>0</v>
      </c>
      <c r="AD331" s="83">
        <v>103629000</v>
      </c>
      <c r="AE331" s="83">
        <v>14251000</v>
      </c>
      <c r="AF331" s="83">
        <v>89378000</v>
      </c>
      <c r="AG331" s="83">
        <v>0</v>
      </c>
      <c r="AH331" s="83">
        <v>0</v>
      </c>
      <c r="AI331" s="83">
        <v>0</v>
      </c>
      <c r="AJ331" s="83">
        <v>0</v>
      </c>
      <c r="AK331" s="83">
        <v>0</v>
      </c>
      <c r="AL331" s="83">
        <v>0</v>
      </c>
      <c r="AM331" s="83">
        <v>0</v>
      </c>
      <c r="AN331" s="83">
        <v>0</v>
      </c>
      <c r="AO331" s="83">
        <v>0</v>
      </c>
      <c r="AP331" s="83">
        <v>0</v>
      </c>
      <c r="AQ331" s="83">
        <v>3768000</v>
      </c>
      <c r="AR331" s="82">
        <v>2016</v>
      </c>
      <c r="AS331" s="83">
        <v>132395000</v>
      </c>
      <c r="AT331" s="83">
        <v>291000</v>
      </c>
      <c r="AU331" s="83">
        <v>291000</v>
      </c>
      <c r="AV331" s="83">
        <v>0</v>
      </c>
      <c r="AW331" s="83">
        <v>129240000</v>
      </c>
      <c r="AX331" s="83">
        <v>0</v>
      </c>
      <c r="AY331" s="83">
        <v>0</v>
      </c>
      <c r="AZ331" s="83">
        <v>0</v>
      </c>
      <c r="BA331" s="83">
        <v>2864000</v>
      </c>
      <c r="BB331" s="84" t="s">
        <v>780</v>
      </c>
    </row>
    <row r="332" spans="1:54" x14ac:dyDescent="0.25">
      <c r="A332" s="62" t="str">
        <f t="shared" si="5"/>
        <v>1109820</v>
      </c>
      <c r="B332" s="68">
        <f>INDEX('Bilag 3'!$B$10:$B$637,MATCH('Data - enkelt'!A332,'Bilag 3'!$G$10:$G$637,0))</f>
        <v>11098</v>
      </c>
      <c r="C332" s="68">
        <f>INDEX('Bilag 3'!$D$10:$D$637,MATCH('Data - enkelt'!A332,'Bilag 3'!$G$10:$G$637,0))</f>
        <v>20</v>
      </c>
      <c r="D332" s="63" t="str">
        <f t="array" ref="D332">INDEX('Bilag 3'!$E$10:$E$636,MATCH(F332&amp;"_"&amp;G332,'Bilag 3'!$A$10:$A$636&amp;"_"&amp;'Bilag 3'!$C$10:$C$636,0))&amp;" - "&amp;INDEX('Bilag 3'!$F$10:$F$636,MATCH(F332&amp;"_"&amp;G332,'Bilag 3'!$A$10:$A$636&amp;"_"&amp;'Bilag 3'!$C$10:$C$636,0))</f>
        <v>Alm. Brand Invest - Korte Obligationer</v>
      </c>
      <c r="E332" s="82">
        <v>201612</v>
      </c>
      <c r="F332" s="82">
        <v>11098</v>
      </c>
      <c r="G332" s="82">
        <v>20</v>
      </c>
      <c r="H332" s="83">
        <v>4082000</v>
      </c>
      <c r="I332" s="83">
        <v>0</v>
      </c>
      <c r="J332" s="83">
        <v>0</v>
      </c>
      <c r="K332" s="83">
        <v>-1126000</v>
      </c>
      <c r="L332" s="83">
        <v>0</v>
      </c>
      <c r="M332" s="83">
        <v>0</v>
      </c>
      <c r="N332" s="83">
        <v>0</v>
      </c>
      <c r="O332" s="83">
        <v>0</v>
      </c>
      <c r="P332" s="83">
        <v>0</v>
      </c>
      <c r="Q332" s="83">
        <v>279000</v>
      </c>
      <c r="R332" s="83">
        <v>1434000</v>
      </c>
      <c r="S332" s="83">
        <v>0</v>
      </c>
      <c r="T332" s="83">
        <v>0</v>
      </c>
      <c r="U332" s="84" t="s">
        <v>1073</v>
      </c>
      <c r="V332" s="83">
        <v>499475000</v>
      </c>
      <c r="W332" s="83">
        <v>1117000</v>
      </c>
      <c r="X332" s="83">
        <v>1117000</v>
      </c>
      <c r="Y332" s="83">
        <v>0</v>
      </c>
      <c r="Z332" s="83">
        <v>491703000</v>
      </c>
      <c r="AA332" s="83">
        <v>364486000</v>
      </c>
      <c r="AB332" s="83">
        <v>127217000</v>
      </c>
      <c r="AC332" s="83">
        <v>0</v>
      </c>
      <c r="AD332" s="83">
        <v>0</v>
      </c>
      <c r="AE332" s="83">
        <v>0</v>
      </c>
      <c r="AF332" s="83">
        <v>0</v>
      </c>
      <c r="AG332" s="83">
        <v>0</v>
      </c>
      <c r="AH332" s="83">
        <v>0</v>
      </c>
      <c r="AI332" s="83">
        <v>0</v>
      </c>
      <c r="AJ332" s="83">
        <v>0</v>
      </c>
      <c r="AK332" s="83">
        <v>0</v>
      </c>
      <c r="AL332" s="83">
        <v>0</v>
      </c>
      <c r="AM332" s="83">
        <v>0</v>
      </c>
      <c r="AN332" s="83">
        <v>0</v>
      </c>
      <c r="AO332" s="83">
        <v>0</v>
      </c>
      <c r="AP332" s="83">
        <v>0</v>
      </c>
      <c r="AQ332" s="83">
        <v>6655000</v>
      </c>
      <c r="AR332" s="82">
        <v>2016</v>
      </c>
      <c r="AS332" s="83">
        <v>499475000</v>
      </c>
      <c r="AT332" s="83">
        <v>269000</v>
      </c>
      <c r="AU332" s="83">
        <v>269000</v>
      </c>
      <c r="AV332" s="83">
        <v>0</v>
      </c>
      <c r="AW332" s="83">
        <v>491852000</v>
      </c>
      <c r="AX332" s="83">
        <v>0</v>
      </c>
      <c r="AY332" s="83">
        <v>0</v>
      </c>
      <c r="AZ332" s="83">
        <v>0</v>
      </c>
      <c r="BA332" s="83">
        <v>7354000</v>
      </c>
      <c r="BB332" s="84" t="s">
        <v>780</v>
      </c>
    </row>
    <row r="333" spans="1:54" x14ac:dyDescent="0.25">
      <c r="A333" s="62" t="str">
        <f t="shared" si="5"/>
        <v>1109821</v>
      </c>
      <c r="B333" s="68">
        <f>INDEX('Bilag 3'!$B$10:$B$637,MATCH('Data - enkelt'!A333,'Bilag 3'!$G$10:$G$637,0))</f>
        <v>11098</v>
      </c>
      <c r="C333" s="68">
        <f>INDEX('Bilag 3'!$D$10:$D$637,MATCH('Data - enkelt'!A333,'Bilag 3'!$G$10:$G$637,0))</f>
        <v>21</v>
      </c>
      <c r="D333" s="63" t="str">
        <f t="array" ref="D333">INDEX('Bilag 3'!$E$10:$E$636,MATCH(F333&amp;"_"&amp;G333,'Bilag 3'!$A$10:$A$636&amp;"_"&amp;'Bilag 3'!$C$10:$C$636,0))&amp;" - "&amp;INDEX('Bilag 3'!$F$10:$F$636,MATCH(F333&amp;"_"&amp;G333,'Bilag 3'!$A$10:$A$636&amp;"_"&amp;'Bilag 3'!$C$10:$C$636,0))</f>
        <v>Alm. Brand Invest - Mix Defensiv</v>
      </c>
      <c r="E333" s="82">
        <v>201612</v>
      </c>
      <c r="F333" s="82">
        <v>11098</v>
      </c>
      <c r="G333" s="82">
        <v>21</v>
      </c>
      <c r="H333" s="83">
        <v>4982000</v>
      </c>
      <c r="I333" s="83">
        <v>0</v>
      </c>
      <c r="J333" s="83">
        <v>462000</v>
      </c>
      <c r="K333" s="83">
        <v>-1931000</v>
      </c>
      <c r="L333" s="83">
        <v>4381000</v>
      </c>
      <c r="M333" s="83">
        <v>0</v>
      </c>
      <c r="N333" s="83">
        <v>0</v>
      </c>
      <c r="O333" s="83">
        <v>0</v>
      </c>
      <c r="P333" s="83">
        <v>0</v>
      </c>
      <c r="Q333" s="83">
        <v>308000</v>
      </c>
      <c r="R333" s="83">
        <v>2781000</v>
      </c>
      <c r="S333" s="83">
        <v>0</v>
      </c>
      <c r="T333" s="83">
        <v>0</v>
      </c>
      <c r="U333" s="84"/>
      <c r="V333" s="83">
        <v>360677000</v>
      </c>
      <c r="W333" s="83">
        <v>517000</v>
      </c>
      <c r="X333" s="83">
        <v>517000</v>
      </c>
      <c r="Y333" s="83">
        <v>0</v>
      </c>
      <c r="Z333" s="83">
        <v>257692000</v>
      </c>
      <c r="AA333" s="83">
        <v>232154000</v>
      </c>
      <c r="AB333" s="83">
        <v>25538000</v>
      </c>
      <c r="AC333" s="83">
        <v>0</v>
      </c>
      <c r="AD333" s="83">
        <v>94864000</v>
      </c>
      <c r="AE333" s="83">
        <v>94864000</v>
      </c>
      <c r="AF333" s="83">
        <v>0</v>
      </c>
      <c r="AG333" s="83">
        <v>0</v>
      </c>
      <c r="AH333" s="83">
        <v>0</v>
      </c>
      <c r="AI333" s="83">
        <v>0</v>
      </c>
      <c r="AJ333" s="83">
        <v>0</v>
      </c>
      <c r="AK333" s="83">
        <v>0</v>
      </c>
      <c r="AL333" s="83">
        <v>0</v>
      </c>
      <c r="AM333" s="83">
        <v>0</v>
      </c>
      <c r="AN333" s="83">
        <v>0</v>
      </c>
      <c r="AO333" s="83">
        <v>0</v>
      </c>
      <c r="AP333" s="83">
        <v>0</v>
      </c>
      <c r="AQ333" s="83">
        <v>7605000</v>
      </c>
      <c r="AR333" s="82">
        <v>2016</v>
      </c>
      <c r="AS333" s="83">
        <v>360677000</v>
      </c>
      <c r="AT333" s="83">
        <v>457000</v>
      </c>
      <c r="AU333" s="83">
        <v>457000</v>
      </c>
      <c r="AV333" s="83">
        <v>0</v>
      </c>
      <c r="AW333" s="83">
        <v>352330000</v>
      </c>
      <c r="AX333" s="83">
        <v>0</v>
      </c>
      <c r="AY333" s="83">
        <v>0</v>
      </c>
      <c r="AZ333" s="83">
        <v>0</v>
      </c>
      <c r="BA333" s="83">
        <v>7890000</v>
      </c>
      <c r="BB333" s="84" t="s">
        <v>780</v>
      </c>
    </row>
    <row r="334" spans="1:54" x14ac:dyDescent="0.25">
      <c r="A334" s="62" t="str">
        <f t="shared" si="5"/>
        <v>1109822</v>
      </c>
      <c r="B334" s="68">
        <f>INDEX('Bilag 3'!$B$10:$B$637,MATCH('Data - enkelt'!A334,'Bilag 3'!$G$10:$G$637,0))</f>
        <v>11098</v>
      </c>
      <c r="C334" s="68">
        <f>INDEX('Bilag 3'!$D$10:$D$637,MATCH('Data - enkelt'!A334,'Bilag 3'!$G$10:$G$637,0))</f>
        <v>22</v>
      </c>
      <c r="D334" s="63" t="str">
        <f t="array" ref="D334">INDEX('Bilag 3'!$E$10:$E$636,MATCH(F334&amp;"_"&amp;G334,'Bilag 3'!$A$10:$A$636&amp;"_"&amp;'Bilag 3'!$C$10:$C$636,0))&amp;" - "&amp;INDEX('Bilag 3'!$F$10:$F$636,MATCH(F334&amp;"_"&amp;G334,'Bilag 3'!$A$10:$A$636&amp;"_"&amp;'Bilag 3'!$C$10:$C$636,0))</f>
        <v>Alm. Brand Invest - Virksomhedsobligationer</v>
      </c>
      <c r="E334" s="82">
        <v>201612</v>
      </c>
      <c r="F334" s="82">
        <v>11098</v>
      </c>
      <c r="G334" s="82">
        <v>22</v>
      </c>
      <c r="H334" s="83">
        <v>8322000</v>
      </c>
      <c r="I334" s="83">
        <v>0</v>
      </c>
      <c r="J334" s="83">
        <v>0</v>
      </c>
      <c r="K334" s="83">
        <v>9779000</v>
      </c>
      <c r="L334" s="83">
        <v>0</v>
      </c>
      <c r="M334" s="83">
        <v>0</v>
      </c>
      <c r="N334" s="83">
        <v>0</v>
      </c>
      <c r="O334" s="83">
        <v>0</v>
      </c>
      <c r="P334" s="83">
        <v>0</v>
      </c>
      <c r="Q334" s="83">
        <v>1088000</v>
      </c>
      <c r="R334" s="83">
        <v>5282000</v>
      </c>
      <c r="S334" s="83">
        <v>0</v>
      </c>
      <c r="T334" s="83">
        <v>0</v>
      </c>
      <c r="U334" s="84"/>
      <c r="V334" s="83">
        <v>517047000</v>
      </c>
      <c r="W334" s="83">
        <v>24821000</v>
      </c>
      <c r="X334" s="83">
        <v>24821000</v>
      </c>
      <c r="Y334" s="83">
        <v>0</v>
      </c>
      <c r="Z334" s="83">
        <v>492188000</v>
      </c>
      <c r="AA334" s="83">
        <v>11876000</v>
      </c>
      <c r="AB334" s="83">
        <v>475425000</v>
      </c>
      <c r="AC334" s="83">
        <v>4888000</v>
      </c>
      <c r="AD334" s="83">
        <v>0</v>
      </c>
      <c r="AE334" s="83">
        <v>0</v>
      </c>
      <c r="AF334" s="83">
        <v>0</v>
      </c>
      <c r="AG334" s="83">
        <v>0</v>
      </c>
      <c r="AH334" s="83">
        <v>0</v>
      </c>
      <c r="AI334" s="83">
        <v>0</v>
      </c>
      <c r="AJ334" s="83">
        <v>0</v>
      </c>
      <c r="AK334" s="83">
        <v>0</v>
      </c>
      <c r="AL334" s="83">
        <v>0</v>
      </c>
      <c r="AM334" s="83">
        <v>0</v>
      </c>
      <c r="AN334" s="83">
        <v>0</v>
      </c>
      <c r="AO334" s="83">
        <v>0</v>
      </c>
      <c r="AP334" s="83">
        <v>0</v>
      </c>
      <c r="AQ334" s="83">
        <v>39000</v>
      </c>
      <c r="AR334" s="82">
        <v>2016</v>
      </c>
      <c r="AS334" s="83">
        <v>517047000</v>
      </c>
      <c r="AT334" s="83">
        <v>915000</v>
      </c>
      <c r="AU334" s="83">
        <v>915000</v>
      </c>
      <c r="AV334" s="83">
        <v>0</v>
      </c>
      <c r="AW334" s="83">
        <v>516094000</v>
      </c>
      <c r="AX334" s="83">
        <v>0</v>
      </c>
      <c r="AY334" s="83">
        <v>0</v>
      </c>
      <c r="AZ334" s="83">
        <v>0</v>
      </c>
      <c r="BA334" s="83">
        <v>39000</v>
      </c>
      <c r="BB334" s="84" t="s">
        <v>780</v>
      </c>
    </row>
    <row r="335" spans="1:54" x14ac:dyDescent="0.25">
      <c r="A335" s="62" t="str">
        <f t="shared" si="5"/>
        <v>111061</v>
      </c>
      <c r="B335" s="68">
        <f>INDEX('Bilag 3'!$B$10:$B$637,MATCH('Data - enkelt'!A335,'Bilag 3'!$G$10:$G$637,0))</f>
        <v>11106</v>
      </c>
      <c r="C335" s="68">
        <f>INDEX('Bilag 3'!$D$10:$D$637,MATCH('Data - enkelt'!A335,'Bilag 3'!$G$10:$G$637,0))</f>
        <v>1</v>
      </c>
      <c r="D335" s="63" t="str">
        <f t="array" ref="D335">INDEX('Bilag 3'!$E$10:$E$636,MATCH(F335&amp;"_"&amp;G335,'Bilag 3'!$A$10:$A$636&amp;"_"&amp;'Bilag 3'!$C$10:$C$636,0))&amp;" - "&amp;INDEX('Bilag 3'!$F$10:$F$636,MATCH(F335&amp;"_"&amp;G335,'Bilag 3'!$A$10:$A$636&amp;"_"&amp;'Bilag 3'!$C$10:$C$636,0))</f>
        <v>ValueInvest Danmark - ValueInvest Global</v>
      </c>
      <c r="E335" s="82">
        <v>201612</v>
      </c>
      <c r="F335" s="82">
        <v>11106</v>
      </c>
      <c r="G335" s="82">
        <v>1</v>
      </c>
      <c r="H335" s="83">
        <v>356000</v>
      </c>
      <c r="I335" s="83">
        <v>0</v>
      </c>
      <c r="J335" s="83">
        <v>215006000</v>
      </c>
      <c r="K335" s="83">
        <v>0</v>
      </c>
      <c r="L335" s="83">
        <v>251581000</v>
      </c>
      <c r="M335" s="83">
        <v>0</v>
      </c>
      <c r="N335" s="83">
        <v>0</v>
      </c>
      <c r="O335" s="83">
        <v>0</v>
      </c>
      <c r="P335" s="83">
        <v>-421000</v>
      </c>
      <c r="Q335" s="83">
        <v>6577000</v>
      </c>
      <c r="R335" s="83">
        <v>108261000</v>
      </c>
      <c r="S335" s="83">
        <v>0</v>
      </c>
      <c r="T335" s="83">
        <v>12727000</v>
      </c>
      <c r="U335" s="84" t="s">
        <v>1074</v>
      </c>
      <c r="V335" s="83">
        <v>5747398000</v>
      </c>
      <c r="W335" s="83">
        <v>38827000</v>
      </c>
      <c r="X335" s="83">
        <v>38827000</v>
      </c>
      <c r="Y335" s="83">
        <v>0</v>
      </c>
      <c r="Z335" s="83">
        <v>0</v>
      </c>
      <c r="AA335" s="83">
        <v>0</v>
      </c>
      <c r="AB335" s="83">
        <v>0</v>
      </c>
      <c r="AC335" s="83">
        <v>0</v>
      </c>
      <c r="AD335" s="83">
        <v>5691016000</v>
      </c>
      <c r="AE335" s="83">
        <v>0</v>
      </c>
      <c r="AF335" s="83">
        <v>5691016000</v>
      </c>
      <c r="AG335" s="83">
        <v>0</v>
      </c>
      <c r="AH335" s="83">
        <v>0</v>
      </c>
      <c r="AI335" s="83">
        <v>0</v>
      </c>
      <c r="AJ335" s="83">
        <v>0</v>
      </c>
      <c r="AK335" s="83">
        <v>0</v>
      </c>
      <c r="AL335" s="83">
        <v>0</v>
      </c>
      <c r="AM335" s="83">
        <v>0</v>
      </c>
      <c r="AN335" s="83">
        <v>0</v>
      </c>
      <c r="AO335" s="83">
        <v>0</v>
      </c>
      <c r="AP335" s="83">
        <v>0</v>
      </c>
      <c r="AQ335" s="83">
        <v>17556000</v>
      </c>
      <c r="AR335" s="82">
        <v>2016</v>
      </c>
      <c r="AS335" s="83">
        <v>5747398000</v>
      </c>
      <c r="AT335" s="83">
        <v>14518000</v>
      </c>
      <c r="AU335" s="83">
        <v>14518000</v>
      </c>
      <c r="AV335" s="83">
        <v>0</v>
      </c>
      <c r="AW335" s="83">
        <v>5724615000</v>
      </c>
      <c r="AX335" s="83">
        <v>0</v>
      </c>
      <c r="AY335" s="83">
        <v>0</v>
      </c>
      <c r="AZ335" s="83">
        <v>0</v>
      </c>
      <c r="BA335" s="83">
        <v>8265000</v>
      </c>
      <c r="BB335" s="84" t="s">
        <v>780</v>
      </c>
    </row>
    <row r="336" spans="1:54" x14ac:dyDescent="0.25">
      <c r="A336" s="62" t="str">
        <f t="shared" si="5"/>
        <v>111062</v>
      </c>
      <c r="B336" s="68">
        <f>INDEX('Bilag 3'!$B$10:$B$637,MATCH('Data - enkelt'!A336,'Bilag 3'!$G$10:$G$637,0))</f>
        <v>11106</v>
      </c>
      <c r="C336" s="68">
        <f>INDEX('Bilag 3'!$D$10:$D$637,MATCH('Data - enkelt'!A336,'Bilag 3'!$G$10:$G$637,0))</f>
        <v>2</v>
      </c>
      <c r="D336" s="63" t="str">
        <f t="array" ref="D336">INDEX('Bilag 3'!$E$10:$E$636,MATCH(F336&amp;"_"&amp;G336,'Bilag 3'!$A$10:$A$636&amp;"_"&amp;'Bilag 3'!$C$10:$C$636,0))&amp;" - "&amp;INDEX('Bilag 3'!$F$10:$F$636,MATCH(F336&amp;"_"&amp;G336,'Bilag 3'!$A$10:$A$636&amp;"_"&amp;'Bilag 3'!$C$10:$C$636,0))</f>
        <v>ValueInvest Danmark - ValueInvest Japan</v>
      </c>
      <c r="E336" s="82">
        <v>201612</v>
      </c>
      <c r="F336" s="82">
        <v>11106</v>
      </c>
      <c r="G336" s="82">
        <v>2</v>
      </c>
      <c r="H336" s="83">
        <v>13000</v>
      </c>
      <c r="I336" s="83">
        <v>0</v>
      </c>
      <c r="J336" s="83">
        <v>3418000</v>
      </c>
      <c r="K336" s="83">
        <v>0</v>
      </c>
      <c r="L336" s="83">
        <v>11948000</v>
      </c>
      <c r="M336" s="83">
        <v>0</v>
      </c>
      <c r="N336" s="83">
        <v>0</v>
      </c>
      <c r="O336" s="83">
        <v>261000</v>
      </c>
      <c r="P336" s="83">
        <v>-29000</v>
      </c>
      <c r="Q336" s="83">
        <v>104000</v>
      </c>
      <c r="R336" s="83">
        <v>3264000</v>
      </c>
      <c r="S336" s="83">
        <v>0</v>
      </c>
      <c r="T336" s="83">
        <v>513000</v>
      </c>
      <c r="U336" s="84" t="s">
        <v>1075</v>
      </c>
      <c r="V336" s="83">
        <v>160318000</v>
      </c>
      <c r="W336" s="83">
        <v>2548000</v>
      </c>
      <c r="X336" s="83">
        <v>2548000</v>
      </c>
      <c r="Y336" s="83">
        <v>0</v>
      </c>
      <c r="Z336" s="83">
        <v>0</v>
      </c>
      <c r="AA336" s="83">
        <v>0</v>
      </c>
      <c r="AB336" s="83">
        <v>0</v>
      </c>
      <c r="AC336" s="83">
        <v>0</v>
      </c>
      <c r="AD336" s="83">
        <v>157555000</v>
      </c>
      <c r="AE336" s="83">
        <v>0</v>
      </c>
      <c r="AF336" s="83">
        <v>157555000</v>
      </c>
      <c r="AG336" s="83">
        <v>0</v>
      </c>
      <c r="AH336" s="83">
        <v>0</v>
      </c>
      <c r="AI336" s="83">
        <v>0</v>
      </c>
      <c r="AJ336" s="83">
        <v>0</v>
      </c>
      <c r="AK336" s="83">
        <v>0</v>
      </c>
      <c r="AL336" s="83">
        <v>0</v>
      </c>
      <c r="AM336" s="83">
        <v>0</v>
      </c>
      <c r="AN336" s="83">
        <v>0</v>
      </c>
      <c r="AO336" s="83">
        <v>0</v>
      </c>
      <c r="AP336" s="83">
        <v>0</v>
      </c>
      <c r="AQ336" s="83">
        <v>214000</v>
      </c>
      <c r="AR336" s="82">
        <v>2016</v>
      </c>
      <c r="AS336" s="83">
        <v>160318000</v>
      </c>
      <c r="AT336" s="83">
        <v>379000</v>
      </c>
      <c r="AU336" s="83">
        <v>379000</v>
      </c>
      <c r="AV336" s="83">
        <v>0</v>
      </c>
      <c r="AW336" s="83">
        <v>159939000</v>
      </c>
      <c r="AX336" s="83">
        <v>0</v>
      </c>
      <c r="AY336" s="83">
        <v>0</v>
      </c>
      <c r="AZ336" s="83">
        <v>0</v>
      </c>
      <c r="BA336" s="83">
        <v>0</v>
      </c>
      <c r="BB336" s="84" t="s">
        <v>780</v>
      </c>
    </row>
    <row r="337" spans="1:54" x14ac:dyDescent="0.25">
      <c r="A337" s="62" t="str">
        <f t="shared" si="5"/>
        <v>111063</v>
      </c>
      <c r="B337" s="68">
        <f>INDEX('Bilag 3'!$B$10:$B$637,MATCH('Data - enkelt'!A337,'Bilag 3'!$G$10:$G$637,0))</f>
        <v>11106</v>
      </c>
      <c r="C337" s="68">
        <f>INDEX('Bilag 3'!$D$10:$D$637,MATCH('Data - enkelt'!A337,'Bilag 3'!$G$10:$G$637,0))</f>
        <v>3</v>
      </c>
      <c r="D337" s="63" t="str">
        <f t="array" ref="D337">INDEX('Bilag 3'!$E$10:$E$636,MATCH(F337&amp;"_"&amp;G337,'Bilag 3'!$A$10:$A$636&amp;"_"&amp;'Bilag 3'!$C$10:$C$636,0))&amp;" - "&amp;INDEX('Bilag 3'!$F$10:$F$636,MATCH(F337&amp;"_"&amp;G337,'Bilag 3'!$A$10:$A$636&amp;"_"&amp;'Bilag 3'!$C$10:$C$636,0))</f>
        <v>ValueInvest Danmark - ValueInvest Blue Chip Value</v>
      </c>
      <c r="E337" s="82">
        <v>201612</v>
      </c>
      <c r="F337" s="82">
        <v>11106</v>
      </c>
      <c r="G337" s="82">
        <v>3</v>
      </c>
      <c r="H337" s="83">
        <v>110000</v>
      </c>
      <c r="I337" s="83">
        <v>0</v>
      </c>
      <c r="J337" s="83">
        <v>29329000</v>
      </c>
      <c r="K337" s="83">
        <v>0</v>
      </c>
      <c r="L337" s="83">
        <v>34666000</v>
      </c>
      <c r="M337" s="83">
        <v>0</v>
      </c>
      <c r="N337" s="83">
        <v>0</v>
      </c>
      <c r="O337" s="83">
        <v>0</v>
      </c>
      <c r="P337" s="83">
        <v>-51000</v>
      </c>
      <c r="Q337" s="83">
        <v>790000</v>
      </c>
      <c r="R337" s="83">
        <v>15090000</v>
      </c>
      <c r="S337" s="83">
        <v>0</v>
      </c>
      <c r="T337" s="83">
        <v>930000</v>
      </c>
      <c r="U337" s="84" t="s">
        <v>1076</v>
      </c>
      <c r="V337" s="83">
        <v>752733000</v>
      </c>
      <c r="W337" s="83">
        <v>6846000</v>
      </c>
      <c r="X337" s="83">
        <v>6846000</v>
      </c>
      <c r="Y337" s="83">
        <v>0</v>
      </c>
      <c r="Z337" s="83">
        <v>0</v>
      </c>
      <c r="AA337" s="83">
        <v>0</v>
      </c>
      <c r="AB337" s="83">
        <v>0</v>
      </c>
      <c r="AC337" s="83">
        <v>0</v>
      </c>
      <c r="AD337" s="83">
        <v>743392000</v>
      </c>
      <c r="AE337" s="83">
        <v>0</v>
      </c>
      <c r="AF337" s="83">
        <v>743392000</v>
      </c>
      <c r="AG337" s="83">
        <v>0</v>
      </c>
      <c r="AH337" s="83">
        <v>0</v>
      </c>
      <c r="AI337" s="83">
        <v>0</v>
      </c>
      <c r="AJ337" s="83">
        <v>0</v>
      </c>
      <c r="AK337" s="83">
        <v>0</v>
      </c>
      <c r="AL337" s="83">
        <v>0</v>
      </c>
      <c r="AM337" s="83">
        <v>0</v>
      </c>
      <c r="AN337" s="83">
        <v>0</v>
      </c>
      <c r="AO337" s="83">
        <v>0</v>
      </c>
      <c r="AP337" s="83">
        <v>0</v>
      </c>
      <c r="AQ337" s="83">
        <v>2496000</v>
      </c>
      <c r="AR337" s="82">
        <v>2016</v>
      </c>
      <c r="AS337" s="83">
        <v>752733000</v>
      </c>
      <c r="AT337" s="83">
        <v>1872000</v>
      </c>
      <c r="AU337" s="83">
        <v>1872000</v>
      </c>
      <c r="AV337" s="83">
        <v>0</v>
      </c>
      <c r="AW337" s="83">
        <v>750861000</v>
      </c>
      <c r="AX337" s="83">
        <v>0</v>
      </c>
      <c r="AY337" s="83">
        <v>0</v>
      </c>
      <c r="AZ337" s="83">
        <v>0</v>
      </c>
      <c r="BA337" s="83">
        <v>0</v>
      </c>
      <c r="BB337" s="84" t="s">
        <v>780</v>
      </c>
    </row>
    <row r="338" spans="1:54" x14ac:dyDescent="0.25">
      <c r="A338" s="62" t="str">
        <f t="shared" si="5"/>
        <v>111064</v>
      </c>
      <c r="B338" s="68">
        <f>INDEX('Bilag 3'!$B$10:$B$637,MATCH('Data - enkelt'!A338,'Bilag 3'!$G$10:$G$637,0))</f>
        <v>11106</v>
      </c>
      <c r="C338" s="68">
        <f>INDEX('Bilag 3'!$D$10:$D$637,MATCH('Data - enkelt'!A338,'Bilag 3'!$G$10:$G$637,0))</f>
        <v>4</v>
      </c>
      <c r="D338" s="63" t="str">
        <f t="array" ref="D338">INDEX('Bilag 3'!$E$10:$E$636,MATCH(F338&amp;"_"&amp;G338,'Bilag 3'!$A$10:$A$636&amp;"_"&amp;'Bilag 3'!$C$10:$C$636,0))&amp;" - "&amp;INDEX('Bilag 3'!$F$10:$F$636,MATCH(F338&amp;"_"&amp;G338,'Bilag 3'!$A$10:$A$636&amp;"_"&amp;'Bilag 3'!$C$10:$C$636,0))</f>
        <v>ValueInvest Danmark - ValueInvest Global Akkumulerende</v>
      </c>
      <c r="E338" s="82">
        <v>201612</v>
      </c>
      <c r="F338" s="82">
        <v>11106</v>
      </c>
      <c r="G338" s="82">
        <v>4</v>
      </c>
      <c r="H338" s="83">
        <v>88000</v>
      </c>
      <c r="I338" s="83">
        <v>0</v>
      </c>
      <c r="J338" s="83">
        <v>53023000</v>
      </c>
      <c r="K338" s="83">
        <v>0</v>
      </c>
      <c r="L338" s="83">
        <v>62056000</v>
      </c>
      <c r="M338" s="83">
        <v>0</v>
      </c>
      <c r="N338" s="83">
        <v>0</v>
      </c>
      <c r="O338" s="83">
        <v>0</v>
      </c>
      <c r="P338" s="83">
        <v>-100000</v>
      </c>
      <c r="Q338" s="83">
        <v>1505000</v>
      </c>
      <c r="R338" s="83">
        <v>26963000</v>
      </c>
      <c r="S338" s="83">
        <v>0</v>
      </c>
      <c r="T338" s="83">
        <v>3256000</v>
      </c>
      <c r="U338" s="84" t="s">
        <v>1077</v>
      </c>
      <c r="V338" s="83">
        <v>1356631000</v>
      </c>
      <c r="W338" s="83">
        <v>14440000</v>
      </c>
      <c r="X338" s="83">
        <v>14440000</v>
      </c>
      <c r="Y338" s="83">
        <v>0</v>
      </c>
      <c r="Z338" s="83">
        <v>0</v>
      </c>
      <c r="AA338" s="83">
        <v>0</v>
      </c>
      <c r="AB338" s="83">
        <v>0</v>
      </c>
      <c r="AC338" s="83">
        <v>0</v>
      </c>
      <c r="AD338" s="83">
        <v>1337734000</v>
      </c>
      <c r="AE338" s="83">
        <v>0</v>
      </c>
      <c r="AF338" s="83">
        <v>1337734000</v>
      </c>
      <c r="AG338" s="83">
        <v>0</v>
      </c>
      <c r="AH338" s="83">
        <v>0</v>
      </c>
      <c r="AI338" s="83">
        <v>0</v>
      </c>
      <c r="AJ338" s="83">
        <v>0</v>
      </c>
      <c r="AK338" s="83">
        <v>0</v>
      </c>
      <c r="AL338" s="83">
        <v>0</v>
      </c>
      <c r="AM338" s="83">
        <v>0</v>
      </c>
      <c r="AN338" s="83">
        <v>0</v>
      </c>
      <c r="AO338" s="83">
        <v>0</v>
      </c>
      <c r="AP338" s="83">
        <v>0</v>
      </c>
      <c r="AQ338" s="83">
        <v>4457000</v>
      </c>
      <c r="AR338" s="82">
        <v>2016</v>
      </c>
      <c r="AS338" s="83">
        <v>1356631000</v>
      </c>
      <c r="AT338" s="83">
        <v>3386000</v>
      </c>
      <c r="AU338" s="83">
        <v>3386000</v>
      </c>
      <c r="AV338" s="83">
        <v>0</v>
      </c>
      <c r="AW338" s="83">
        <v>1353244000</v>
      </c>
      <c r="AX338" s="83">
        <v>0</v>
      </c>
      <c r="AY338" s="83">
        <v>0</v>
      </c>
      <c r="AZ338" s="83">
        <v>0</v>
      </c>
      <c r="BA338" s="83">
        <v>0</v>
      </c>
      <c r="BB338" s="84" t="s">
        <v>780</v>
      </c>
    </row>
    <row r="339" spans="1:54" x14ac:dyDescent="0.25">
      <c r="A339" s="62" t="str">
        <f t="shared" si="5"/>
        <v>111071</v>
      </c>
      <c r="B339" s="68">
        <f>INDEX('Bilag 3'!$B$10:$B$637,MATCH('Data - enkelt'!A339,'Bilag 3'!$G$10:$G$637,0))</f>
        <v>11107</v>
      </c>
      <c r="C339" s="68">
        <f>INDEX('Bilag 3'!$D$10:$D$637,MATCH('Data - enkelt'!A339,'Bilag 3'!$G$10:$G$637,0))</f>
        <v>1</v>
      </c>
      <c r="D339" s="63" t="str">
        <f t="array" ref="D339">INDEX('Bilag 3'!$E$10:$E$636,MATCH(F339&amp;"_"&amp;G339,'Bilag 3'!$A$10:$A$636&amp;"_"&amp;'Bilag 3'!$C$10:$C$636,0))&amp;" - "&amp;INDEX('Bilag 3'!$F$10:$F$636,MATCH(F339&amp;"_"&amp;G339,'Bilag 3'!$A$10:$A$636&amp;"_"&amp;'Bilag 3'!$C$10:$C$636,0))</f>
        <v>SEBinvest - Europa Højt Udbytte</v>
      </c>
      <c r="E339" s="82">
        <v>201612</v>
      </c>
      <c r="F339" s="82">
        <v>11107</v>
      </c>
      <c r="G339" s="82">
        <v>1</v>
      </c>
      <c r="H339" s="83">
        <v>0</v>
      </c>
      <c r="I339" s="83">
        <v>59000</v>
      </c>
      <c r="J339" s="83">
        <v>27370000</v>
      </c>
      <c r="K339" s="83">
        <v>0</v>
      </c>
      <c r="L339" s="83">
        <v>4893000</v>
      </c>
      <c r="M339" s="83">
        <v>0</v>
      </c>
      <c r="N339" s="83">
        <v>401000</v>
      </c>
      <c r="O339" s="83">
        <v>-281000</v>
      </c>
      <c r="P339" s="83">
        <v>-182000</v>
      </c>
      <c r="Q339" s="83">
        <v>1099000</v>
      </c>
      <c r="R339" s="83">
        <v>11315000</v>
      </c>
      <c r="S339" s="83">
        <v>0</v>
      </c>
      <c r="T339" s="83">
        <v>2918000</v>
      </c>
      <c r="U339" s="84" t="s">
        <v>1078</v>
      </c>
      <c r="V339" s="83">
        <v>834839000</v>
      </c>
      <c r="W339" s="83">
        <v>53056000</v>
      </c>
      <c r="X339" s="83">
        <v>53056000</v>
      </c>
      <c r="Y339" s="83">
        <v>0</v>
      </c>
      <c r="Z339" s="83">
        <v>0</v>
      </c>
      <c r="AA339" s="83">
        <v>0</v>
      </c>
      <c r="AB339" s="83">
        <v>0</v>
      </c>
      <c r="AC339" s="83">
        <v>0</v>
      </c>
      <c r="AD339" s="83">
        <v>776244000</v>
      </c>
      <c r="AE339" s="83">
        <v>10453000</v>
      </c>
      <c r="AF339" s="83">
        <v>764281000</v>
      </c>
      <c r="AG339" s="83">
        <v>1510000</v>
      </c>
      <c r="AH339" s="83">
        <v>0</v>
      </c>
      <c r="AI339" s="83">
        <v>0</v>
      </c>
      <c r="AJ339" s="83">
        <v>0</v>
      </c>
      <c r="AK339" s="83">
        <v>0</v>
      </c>
      <c r="AL339" s="83">
        <v>0</v>
      </c>
      <c r="AM339" s="83">
        <v>749000</v>
      </c>
      <c r="AN339" s="83">
        <v>749000</v>
      </c>
      <c r="AO339" s="83">
        <v>0</v>
      </c>
      <c r="AP339" s="83"/>
      <c r="AQ339" s="83">
        <v>4791000</v>
      </c>
      <c r="AR339" s="82">
        <v>2016</v>
      </c>
      <c r="AS339" s="83">
        <v>834839000</v>
      </c>
      <c r="AT339" s="83">
        <v>0</v>
      </c>
      <c r="AU339" s="83">
        <v>0</v>
      </c>
      <c r="AV339" s="83">
        <v>0</v>
      </c>
      <c r="AW339" s="83">
        <v>834075000</v>
      </c>
      <c r="AX339" s="83">
        <v>749000</v>
      </c>
      <c r="AY339" s="83">
        <v>749000</v>
      </c>
      <c r="AZ339" s="83">
        <v>0</v>
      </c>
      <c r="BA339" s="83">
        <v>15000</v>
      </c>
      <c r="BB339" s="84" t="s">
        <v>780</v>
      </c>
    </row>
    <row r="340" spans="1:54" x14ac:dyDescent="0.25">
      <c r="A340" s="62" t="str">
        <f t="shared" si="5"/>
        <v>111072</v>
      </c>
      <c r="B340" s="68">
        <f>INDEX('Bilag 3'!$B$10:$B$637,MATCH('Data - enkelt'!A340,'Bilag 3'!$G$10:$G$637,0))</f>
        <v>11107</v>
      </c>
      <c r="C340" s="68">
        <f>INDEX('Bilag 3'!$D$10:$D$637,MATCH('Data - enkelt'!A340,'Bilag 3'!$G$10:$G$637,0))</f>
        <v>2</v>
      </c>
      <c r="D340" s="63" t="str">
        <f t="array" ref="D340">INDEX('Bilag 3'!$E$10:$E$636,MATCH(F340&amp;"_"&amp;G340,'Bilag 3'!$A$10:$A$636&amp;"_"&amp;'Bilag 3'!$C$10:$C$636,0))&amp;" - "&amp;INDEX('Bilag 3'!$F$10:$F$636,MATCH(F340&amp;"_"&amp;G340,'Bilag 3'!$A$10:$A$636&amp;"_"&amp;'Bilag 3'!$C$10:$C$636,0))</f>
        <v>SEBinvest - Mellemlange Obligationer</v>
      </c>
      <c r="E340" s="82">
        <v>201612</v>
      </c>
      <c r="F340" s="82">
        <v>11107</v>
      </c>
      <c r="G340" s="82">
        <v>2</v>
      </c>
      <c r="H340" s="83">
        <v>2982000</v>
      </c>
      <c r="I340" s="83">
        <v>9000</v>
      </c>
      <c r="J340" s="83">
        <v>0</v>
      </c>
      <c r="K340" s="83">
        <v>1351000</v>
      </c>
      <c r="L340" s="83">
        <v>0</v>
      </c>
      <c r="M340" s="83">
        <v>0</v>
      </c>
      <c r="N340" s="83">
        <v>0</v>
      </c>
      <c r="O340" s="83">
        <v>0</v>
      </c>
      <c r="P340" s="83">
        <v>0</v>
      </c>
      <c r="Q340" s="83">
        <v>4000</v>
      </c>
      <c r="R340" s="83">
        <v>472000</v>
      </c>
      <c r="S340" s="83">
        <v>0</v>
      </c>
      <c r="T340" s="83">
        <v>0</v>
      </c>
      <c r="U340" s="84" t="s">
        <v>1079</v>
      </c>
      <c r="V340" s="83">
        <v>96903000</v>
      </c>
      <c r="W340" s="83">
        <v>646000</v>
      </c>
      <c r="X340" s="83">
        <v>646000</v>
      </c>
      <c r="Y340" s="83">
        <v>0</v>
      </c>
      <c r="Z340" s="83">
        <v>93840000</v>
      </c>
      <c r="AA340" s="83">
        <v>93312000</v>
      </c>
      <c r="AB340" s="83">
        <v>528000</v>
      </c>
      <c r="AC340" s="83">
        <v>0</v>
      </c>
      <c r="AD340" s="83">
        <v>0</v>
      </c>
      <c r="AE340" s="83">
        <v>0</v>
      </c>
      <c r="AF340" s="83">
        <v>0</v>
      </c>
      <c r="AG340" s="83">
        <v>0</v>
      </c>
      <c r="AH340" s="83">
        <v>0</v>
      </c>
      <c r="AI340" s="83">
        <v>0</v>
      </c>
      <c r="AJ340" s="83">
        <v>0</v>
      </c>
      <c r="AK340" s="83">
        <v>0</v>
      </c>
      <c r="AL340" s="83">
        <v>0</v>
      </c>
      <c r="AM340" s="83">
        <v>0</v>
      </c>
      <c r="AN340" s="83">
        <v>0</v>
      </c>
      <c r="AO340" s="83">
        <v>0</v>
      </c>
      <c r="AP340" s="83"/>
      <c r="AQ340" s="83">
        <v>2418000</v>
      </c>
      <c r="AR340" s="82">
        <v>2016</v>
      </c>
      <c r="AS340" s="83">
        <v>96903000</v>
      </c>
      <c r="AT340" s="83">
        <v>0</v>
      </c>
      <c r="AU340" s="83">
        <v>0</v>
      </c>
      <c r="AV340" s="83">
        <v>0</v>
      </c>
      <c r="AW340" s="83">
        <v>96888000</v>
      </c>
      <c r="AX340" s="83">
        <v>0</v>
      </c>
      <c r="AY340" s="83">
        <v>0</v>
      </c>
      <c r="AZ340" s="83">
        <v>0</v>
      </c>
      <c r="BA340" s="83">
        <v>15000</v>
      </c>
      <c r="BB340" s="84" t="s">
        <v>780</v>
      </c>
    </row>
    <row r="341" spans="1:54" x14ac:dyDescent="0.25">
      <c r="A341" s="62" t="str">
        <f t="shared" si="5"/>
        <v>111077</v>
      </c>
      <c r="B341" s="68">
        <f>INDEX('Bilag 3'!$B$10:$B$637,MATCH('Data - enkelt'!A341,'Bilag 3'!$G$10:$G$637,0))</f>
        <v>11107</v>
      </c>
      <c r="C341" s="68">
        <f>INDEX('Bilag 3'!$D$10:$D$637,MATCH('Data - enkelt'!A341,'Bilag 3'!$G$10:$G$637,0))</f>
        <v>7</v>
      </c>
      <c r="D341" s="63" t="str">
        <f t="array" ref="D341">INDEX('Bilag 3'!$E$10:$E$636,MATCH(F341&amp;"_"&amp;G341,'Bilag 3'!$A$10:$A$636&amp;"_"&amp;'Bilag 3'!$C$10:$C$636,0))&amp;" - "&amp;INDEX('Bilag 3'!$F$10:$F$636,MATCH(F341&amp;"_"&amp;G341,'Bilag 3'!$A$10:$A$636&amp;"_"&amp;'Bilag 3'!$C$10:$C$636,0))</f>
        <v>SEBinvest - Danske Aktier</v>
      </c>
      <c r="E341" s="82">
        <v>201612</v>
      </c>
      <c r="F341" s="82">
        <v>11107</v>
      </c>
      <c r="G341" s="82">
        <v>7</v>
      </c>
      <c r="H341" s="83">
        <v>1000</v>
      </c>
      <c r="I341" s="83">
        <v>252000</v>
      </c>
      <c r="J341" s="83">
        <v>68805000</v>
      </c>
      <c r="K341" s="83">
        <v>0</v>
      </c>
      <c r="L341" s="83">
        <v>-16384000</v>
      </c>
      <c r="M341" s="83">
        <v>0</v>
      </c>
      <c r="N341" s="83">
        <v>0</v>
      </c>
      <c r="O341" s="83">
        <v>0</v>
      </c>
      <c r="P341" s="83">
        <v>0</v>
      </c>
      <c r="Q341" s="83">
        <v>820000</v>
      </c>
      <c r="R341" s="83">
        <v>44830000</v>
      </c>
      <c r="S341" s="83">
        <v>0</v>
      </c>
      <c r="T341" s="83">
        <v>0</v>
      </c>
      <c r="U341" s="84" t="s">
        <v>1080</v>
      </c>
      <c r="V341" s="83">
        <v>1757682000</v>
      </c>
      <c r="W341" s="83">
        <v>26959000</v>
      </c>
      <c r="X341" s="83">
        <v>26959000</v>
      </c>
      <c r="Y341" s="83">
        <v>0</v>
      </c>
      <c r="Z341" s="83">
        <v>0</v>
      </c>
      <c r="AA341" s="83">
        <v>0</v>
      </c>
      <c r="AB341" s="83">
        <v>0</v>
      </c>
      <c r="AC341" s="83">
        <v>0</v>
      </c>
      <c r="AD341" s="83">
        <v>1730723000</v>
      </c>
      <c r="AE341" s="83">
        <v>1724971000</v>
      </c>
      <c r="AF341" s="83">
        <v>0</v>
      </c>
      <c r="AG341" s="83">
        <v>5753000</v>
      </c>
      <c r="AH341" s="83">
        <v>0</v>
      </c>
      <c r="AI341" s="83">
        <v>0</v>
      </c>
      <c r="AJ341" s="83">
        <v>0</v>
      </c>
      <c r="AK341" s="83">
        <v>0</v>
      </c>
      <c r="AL341" s="83">
        <v>0</v>
      </c>
      <c r="AM341" s="83">
        <v>0</v>
      </c>
      <c r="AN341" s="83">
        <v>0</v>
      </c>
      <c r="AO341" s="83">
        <v>0</v>
      </c>
      <c r="AP341" s="83"/>
      <c r="AQ341" s="83">
        <v>0</v>
      </c>
      <c r="AR341" s="82">
        <v>2016</v>
      </c>
      <c r="AS341" s="83">
        <v>1757682000</v>
      </c>
      <c r="AT341" s="83">
        <v>0</v>
      </c>
      <c r="AU341" s="83">
        <v>0</v>
      </c>
      <c r="AV341" s="83">
        <v>0</v>
      </c>
      <c r="AW341" s="83">
        <v>1757489000</v>
      </c>
      <c r="AX341" s="83">
        <v>0</v>
      </c>
      <c r="AY341" s="83">
        <v>0</v>
      </c>
      <c r="AZ341" s="83">
        <v>0</v>
      </c>
      <c r="BA341" s="83">
        <v>194000</v>
      </c>
      <c r="BB341" s="84" t="s">
        <v>780</v>
      </c>
    </row>
    <row r="342" spans="1:54" x14ac:dyDescent="0.25">
      <c r="A342" s="62" t="str">
        <f t="shared" si="5"/>
        <v>1110711</v>
      </c>
      <c r="B342" s="68">
        <f>INDEX('Bilag 3'!$B$10:$B$637,MATCH('Data - enkelt'!A342,'Bilag 3'!$G$10:$G$637,0))</f>
        <v>11107</v>
      </c>
      <c r="C342" s="68">
        <f>INDEX('Bilag 3'!$D$10:$D$637,MATCH('Data - enkelt'!A342,'Bilag 3'!$G$10:$G$637,0))</f>
        <v>11</v>
      </c>
      <c r="D342" s="63" t="str">
        <f t="array" ref="D342">INDEX('Bilag 3'!$E$10:$E$636,MATCH(F342&amp;"_"&amp;G342,'Bilag 3'!$A$10:$A$636&amp;"_"&amp;'Bilag 3'!$C$10:$C$636,0))&amp;" - "&amp;INDEX('Bilag 3'!$F$10:$F$636,MATCH(F342&amp;"_"&amp;G342,'Bilag 3'!$A$10:$A$636&amp;"_"&amp;'Bilag 3'!$C$10:$C$636,0))</f>
        <v>SEBinvest - Investeringspleje Kort</v>
      </c>
      <c r="E342" s="82">
        <v>201612</v>
      </c>
      <c r="F342" s="82">
        <v>11107</v>
      </c>
      <c r="G342" s="82">
        <v>11</v>
      </c>
      <c r="H342" s="83">
        <v>717000</v>
      </c>
      <c r="I342" s="83">
        <v>11000</v>
      </c>
      <c r="J342" s="83">
        <v>365000</v>
      </c>
      <c r="K342" s="83">
        <v>329000</v>
      </c>
      <c r="L342" s="83">
        <v>414000</v>
      </c>
      <c r="M342" s="83">
        <v>0</v>
      </c>
      <c r="N342" s="83">
        <v>-15000</v>
      </c>
      <c r="O342" s="83">
        <v>-27000</v>
      </c>
      <c r="P342" s="83">
        <v>0</v>
      </c>
      <c r="Q342" s="83">
        <v>11000</v>
      </c>
      <c r="R342" s="83">
        <v>494000</v>
      </c>
      <c r="S342" s="83">
        <v>0</v>
      </c>
      <c r="T342" s="83">
        <v>55000</v>
      </c>
      <c r="U342" s="84" t="s">
        <v>1081</v>
      </c>
      <c r="V342" s="83">
        <v>42859000</v>
      </c>
      <c r="W342" s="83">
        <v>1339000</v>
      </c>
      <c r="X342" s="83">
        <v>1339000</v>
      </c>
      <c r="Y342" s="83">
        <v>0</v>
      </c>
      <c r="Z342" s="83">
        <v>27571000</v>
      </c>
      <c r="AA342" s="83">
        <v>27571000</v>
      </c>
      <c r="AB342" s="83">
        <v>0</v>
      </c>
      <c r="AC342" s="83">
        <v>0</v>
      </c>
      <c r="AD342" s="83">
        <v>1613000</v>
      </c>
      <c r="AE342" s="83">
        <v>0</v>
      </c>
      <c r="AF342" s="83">
        <v>0</v>
      </c>
      <c r="AG342" s="83">
        <v>1613000</v>
      </c>
      <c r="AH342" s="83">
        <v>0</v>
      </c>
      <c r="AI342" s="83">
        <v>0</v>
      </c>
      <c r="AJ342" s="83">
        <v>10800000</v>
      </c>
      <c r="AK342" s="83">
        <v>6380000</v>
      </c>
      <c r="AL342" s="83">
        <v>4419000</v>
      </c>
      <c r="AM342" s="83">
        <v>27000</v>
      </c>
      <c r="AN342" s="83">
        <v>24000</v>
      </c>
      <c r="AO342" s="83">
        <v>3000</v>
      </c>
      <c r="AP342" s="83"/>
      <c r="AQ342" s="83">
        <v>1508000</v>
      </c>
      <c r="AR342" s="82">
        <v>2016</v>
      </c>
      <c r="AS342" s="83">
        <v>42859000</v>
      </c>
      <c r="AT342" s="83">
        <v>0</v>
      </c>
      <c r="AU342" s="83">
        <v>0</v>
      </c>
      <c r="AV342" s="83">
        <v>0</v>
      </c>
      <c r="AW342" s="83">
        <v>42735000</v>
      </c>
      <c r="AX342" s="83">
        <v>38000</v>
      </c>
      <c r="AY342" s="83">
        <v>24000</v>
      </c>
      <c r="AZ342" s="83">
        <v>13000</v>
      </c>
      <c r="BA342" s="83">
        <v>86000</v>
      </c>
      <c r="BB342" s="84" t="s">
        <v>780</v>
      </c>
    </row>
    <row r="343" spans="1:54" x14ac:dyDescent="0.25">
      <c r="A343" s="62" t="str">
        <f t="shared" si="5"/>
        <v>1110712</v>
      </c>
      <c r="B343" s="68">
        <f>INDEX('Bilag 3'!$B$10:$B$637,MATCH('Data - enkelt'!A343,'Bilag 3'!$G$10:$G$637,0))</f>
        <v>11107</v>
      </c>
      <c r="C343" s="68">
        <f>INDEX('Bilag 3'!$D$10:$D$637,MATCH('Data - enkelt'!A343,'Bilag 3'!$G$10:$G$637,0))</f>
        <v>12</v>
      </c>
      <c r="D343" s="63" t="str">
        <f t="array" ref="D343">INDEX('Bilag 3'!$E$10:$E$636,MATCH(F343&amp;"_"&amp;G343,'Bilag 3'!$A$10:$A$636&amp;"_"&amp;'Bilag 3'!$C$10:$C$636,0))&amp;" - "&amp;INDEX('Bilag 3'!$F$10:$F$636,MATCH(F343&amp;"_"&amp;G343,'Bilag 3'!$A$10:$A$636&amp;"_"&amp;'Bilag 3'!$C$10:$C$636,0))</f>
        <v>SEBinvest - Investeringspleje Mellemlang</v>
      </c>
      <c r="E343" s="82">
        <v>201612</v>
      </c>
      <c r="F343" s="82">
        <v>11107</v>
      </c>
      <c r="G343" s="82">
        <v>12</v>
      </c>
      <c r="H343" s="83">
        <v>871000</v>
      </c>
      <c r="I343" s="83">
        <v>28000</v>
      </c>
      <c r="J343" s="83">
        <v>1158000</v>
      </c>
      <c r="K343" s="83">
        <v>308000</v>
      </c>
      <c r="L343" s="83">
        <v>1503000</v>
      </c>
      <c r="M343" s="83">
        <v>0</v>
      </c>
      <c r="N343" s="83">
        <v>283000</v>
      </c>
      <c r="O343" s="83">
        <v>6000</v>
      </c>
      <c r="P343" s="83">
        <v>0</v>
      </c>
      <c r="Q343" s="83">
        <v>15000</v>
      </c>
      <c r="R343" s="83">
        <v>821000</v>
      </c>
      <c r="S343" s="83">
        <v>0</v>
      </c>
      <c r="T343" s="83">
        <v>174000</v>
      </c>
      <c r="U343" s="84" t="s">
        <v>1082</v>
      </c>
      <c r="V343" s="83">
        <v>89303000</v>
      </c>
      <c r="W343" s="83">
        <v>6859000</v>
      </c>
      <c r="X343" s="83">
        <v>6859000</v>
      </c>
      <c r="Y343" s="83">
        <v>0</v>
      </c>
      <c r="Z343" s="83">
        <v>34171000</v>
      </c>
      <c r="AA343" s="83">
        <v>34171000</v>
      </c>
      <c r="AB343" s="83">
        <v>0</v>
      </c>
      <c r="AC343" s="83">
        <v>0</v>
      </c>
      <c r="AD343" s="83">
        <v>6512000</v>
      </c>
      <c r="AE343" s="83">
        <v>0</v>
      </c>
      <c r="AF343" s="83">
        <v>0</v>
      </c>
      <c r="AG343" s="83">
        <v>6512000</v>
      </c>
      <c r="AH343" s="83">
        <v>0</v>
      </c>
      <c r="AI343" s="83">
        <v>0</v>
      </c>
      <c r="AJ343" s="83">
        <v>39601000</v>
      </c>
      <c r="AK343" s="83">
        <v>25579000</v>
      </c>
      <c r="AL343" s="83">
        <v>14022000</v>
      </c>
      <c r="AM343" s="83">
        <v>102000</v>
      </c>
      <c r="AN343" s="83">
        <v>78000</v>
      </c>
      <c r="AO343" s="83">
        <v>23000</v>
      </c>
      <c r="AP343" s="83"/>
      <c r="AQ343" s="83">
        <v>2059000</v>
      </c>
      <c r="AR343" s="82">
        <v>2016</v>
      </c>
      <c r="AS343" s="83">
        <v>89303000</v>
      </c>
      <c r="AT343" s="83">
        <v>0</v>
      </c>
      <c r="AU343" s="83">
        <v>0</v>
      </c>
      <c r="AV343" s="83">
        <v>0</v>
      </c>
      <c r="AW343" s="83">
        <v>89149000</v>
      </c>
      <c r="AX343" s="83">
        <v>139000</v>
      </c>
      <c r="AY343" s="83">
        <v>78000</v>
      </c>
      <c r="AZ343" s="83">
        <v>60000</v>
      </c>
      <c r="BA343" s="83">
        <v>15000</v>
      </c>
      <c r="BB343" s="84" t="s">
        <v>780</v>
      </c>
    </row>
    <row r="344" spans="1:54" x14ac:dyDescent="0.25">
      <c r="A344" s="62" t="str">
        <f t="shared" si="5"/>
        <v>1110713</v>
      </c>
      <c r="B344" s="68">
        <f>INDEX('Bilag 3'!$B$10:$B$637,MATCH('Data - enkelt'!A344,'Bilag 3'!$G$10:$G$637,0))</f>
        <v>11107</v>
      </c>
      <c r="C344" s="68">
        <f>INDEX('Bilag 3'!$D$10:$D$637,MATCH('Data - enkelt'!A344,'Bilag 3'!$G$10:$G$637,0))</f>
        <v>13</v>
      </c>
      <c r="D344" s="63" t="str">
        <f t="array" ref="D344">INDEX('Bilag 3'!$E$10:$E$636,MATCH(F344&amp;"_"&amp;G344,'Bilag 3'!$A$10:$A$636&amp;"_"&amp;'Bilag 3'!$C$10:$C$636,0))&amp;" - "&amp;INDEX('Bilag 3'!$F$10:$F$636,MATCH(F344&amp;"_"&amp;G344,'Bilag 3'!$A$10:$A$636&amp;"_"&amp;'Bilag 3'!$C$10:$C$636,0))</f>
        <v>SEBinvest - Investeringspleje Lang</v>
      </c>
      <c r="E344" s="82">
        <v>201612</v>
      </c>
      <c r="F344" s="82">
        <v>11107</v>
      </c>
      <c r="G344" s="82">
        <v>13</v>
      </c>
      <c r="H344" s="83">
        <v>0</v>
      </c>
      <c r="I344" s="83">
        <v>11000</v>
      </c>
      <c r="J344" s="83">
        <v>3167000</v>
      </c>
      <c r="K344" s="83">
        <v>0</v>
      </c>
      <c r="L344" s="83">
        <v>1239000</v>
      </c>
      <c r="M344" s="83">
        <v>0</v>
      </c>
      <c r="N344" s="83">
        <v>-446000</v>
      </c>
      <c r="O344" s="83">
        <v>-270000</v>
      </c>
      <c r="P344" s="83">
        <v>0</v>
      </c>
      <c r="Q344" s="83">
        <v>4000</v>
      </c>
      <c r="R344" s="83">
        <v>362000</v>
      </c>
      <c r="S344" s="83">
        <v>0</v>
      </c>
      <c r="T344" s="83">
        <v>400000</v>
      </c>
      <c r="U344" s="84" t="s">
        <v>1083</v>
      </c>
      <c r="V344" s="83">
        <v>91009000</v>
      </c>
      <c r="W344" s="83">
        <v>1509000</v>
      </c>
      <c r="X344" s="83">
        <v>1509000</v>
      </c>
      <c r="Y344" s="83">
        <v>0</v>
      </c>
      <c r="Z344" s="83">
        <v>0</v>
      </c>
      <c r="AA344" s="83">
        <v>0</v>
      </c>
      <c r="AB344" s="83">
        <v>0</v>
      </c>
      <c r="AC344" s="83">
        <v>0</v>
      </c>
      <c r="AD344" s="83">
        <v>6672000</v>
      </c>
      <c r="AE344" s="83">
        <v>0</v>
      </c>
      <c r="AF344" s="83">
        <v>0</v>
      </c>
      <c r="AG344" s="83">
        <v>6672000</v>
      </c>
      <c r="AH344" s="83">
        <v>0</v>
      </c>
      <c r="AI344" s="83">
        <v>0</v>
      </c>
      <c r="AJ344" s="83">
        <v>82789000</v>
      </c>
      <c r="AK344" s="83">
        <v>69046000</v>
      </c>
      <c r="AL344" s="83">
        <v>13743000</v>
      </c>
      <c r="AM344" s="83">
        <v>39000</v>
      </c>
      <c r="AN344" s="83">
        <v>0</v>
      </c>
      <c r="AO344" s="83">
        <v>39000</v>
      </c>
      <c r="AP344" s="83"/>
      <c r="AQ344" s="83">
        <v>0</v>
      </c>
      <c r="AR344" s="82">
        <v>2016</v>
      </c>
      <c r="AS344" s="83">
        <v>91009000</v>
      </c>
      <c r="AT344" s="83">
        <v>0</v>
      </c>
      <c r="AU344" s="83">
        <v>0</v>
      </c>
      <c r="AV344" s="83">
        <v>0</v>
      </c>
      <c r="AW344" s="83">
        <v>90730000</v>
      </c>
      <c r="AX344" s="83">
        <v>114000</v>
      </c>
      <c r="AY344" s="83">
        <v>0</v>
      </c>
      <c r="AZ344" s="83">
        <v>114000</v>
      </c>
      <c r="BA344" s="83">
        <v>165000</v>
      </c>
      <c r="BB344" s="84" t="s">
        <v>780</v>
      </c>
    </row>
    <row r="345" spans="1:54" x14ac:dyDescent="0.25">
      <c r="A345" s="62" t="str">
        <f t="shared" si="5"/>
        <v>1110714</v>
      </c>
      <c r="B345" s="68">
        <f>INDEX('Bilag 3'!$B$10:$B$637,MATCH('Data - enkelt'!A345,'Bilag 3'!$G$10:$G$637,0))</f>
        <v>11107</v>
      </c>
      <c r="C345" s="68">
        <f>INDEX('Bilag 3'!$D$10:$D$637,MATCH('Data - enkelt'!A345,'Bilag 3'!$G$10:$G$637,0))</f>
        <v>14</v>
      </c>
      <c r="D345" s="63" t="str">
        <f t="array" ref="D345">INDEX('Bilag 3'!$E$10:$E$636,MATCH(F345&amp;"_"&amp;G345,'Bilag 3'!$A$10:$A$636&amp;"_"&amp;'Bilag 3'!$C$10:$C$636,0))&amp;" - "&amp;INDEX('Bilag 3'!$F$10:$F$636,MATCH(F345&amp;"_"&amp;G345,'Bilag 3'!$A$10:$A$636&amp;"_"&amp;'Bilag 3'!$C$10:$C$636,0))</f>
        <v>SEBinvest - Lange Obligationer</v>
      </c>
      <c r="E345" s="82">
        <v>201612</v>
      </c>
      <c r="F345" s="82">
        <v>11107</v>
      </c>
      <c r="G345" s="82">
        <v>14</v>
      </c>
      <c r="H345" s="83">
        <v>3771000</v>
      </c>
      <c r="I345" s="83">
        <v>11000</v>
      </c>
      <c r="J345" s="83">
        <v>0</v>
      </c>
      <c r="K345" s="83">
        <v>4112000</v>
      </c>
      <c r="L345" s="83">
        <v>0</v>
      </c>
      <c r="M345" s="83">
        <v>0</v>
      </c>
      <c r="N345" s="83">
        <v>0</v>
      </c>
      <c r="O345" s="83">
        <v>0</v>
      </c>
      <c r="P345" s="83">
        <v>0</v>
      </c>
      <c r="Q345" s="83">
        <v>2000</v>
      </c>
      <c r="R345" s="83">
        <v>560000</v>
      </c>
      <c r="S345" s="83">
        <v>0</v>
      </c>
      <c r="T345" s="83">
        <v>0</v>
      </c>
      <c r="U345" s="84" t="s">
        <v>1084</v>
      </c>
      <c r="V345" s="83">
        <v>141921000</v>
      </c>
      <c r="W345" s="83">
        <v>3117000</v>
      </c>
      <c r="X345" s="83">
        <v>3117000</v>
      </c>
      <c r="Y345" s="83">
        <v>0</v>
      </c>
      <c r="Z345" s="83">
        <v>136625000</v>
      </c>
      <c r="AA345" s="83">
        <v>136625000</v>
      </c>
      <c r="AB345" s="83">
        <v>0</v>
      </c>
      <c r="AC345" s="83">
        <v>0</v>
      </c>
      <c r="AD345" s="83">
        <v>0</v>
      </c>
      <c r="AE345" s="83">
        <v>0</v>
      </c>
      <c r="AF345" s="83">
        <v>0</v>
      </c>
      <c r="AG345" s="83">
        <v>0</v>
      </c>
      <c r="AH345" s="83">
        <v>0</v>
      </c>
      <c r="AI345" s="83">
        <v>0</v>
      </c>
      <c r="AJ345" s="83">
        <v>0</v>
      </c>
      <c r="AK345" s="83">
        <v>0</v>
      </c>
      <c r="AL345" s="83">
        <v>0</v>
      </c>
      <c r="AM345" s="83">
        <v>0</v>
      </c>
      <c r="AN345" s="83">
        <v>0</v>
      </c>
      <c r="AO345" s="83">
        <v>0</v>
      </c>
      <c r="AP345" s="83"/>
      <c r="AQ345" s="83">
        <v>2178000</v>
      </c>
      <c r="AR345" s="82">
        <v>2016</v>
      </c>
      <c r="AS345" s="83">
        <v>141921000</v>
      </c>
      <c r="AT345" s="83">
        <v>0</v>
      </c>
      <c r="AU345" s="83">
        <v>0</v>
      </c>
      <c r="AV345" s="83">
        <v>0</v>
      </c>
      <c r="AW345" s="83">
        <v>141905000</v>
      </c>
      <c r="AX345" s="83">
        <v>0</v>
      </c>
      <c r="AY345" s="83">
        <v>0</v>
      </c>
      <c r="AZ345" s="83">
        <v>0</v>
      </c>
      <c r="BA345" s="83">
        <v>15000</v>
      </c>
      <c r="BB345" s="84" t="s">
        <v>780</v>
      </c>
    </row>
    <row r="346" spans="1:54" x14ac:dyDescent="0.25">
      <c r="A346" s="62" t="str">
        <f t="shared" si="5"/>
        <v>1110715</v>
      </c>
      <c r="B346" s="68">
        <f>INDEX('Bilag 3'!$B$10:$B$637,MATCH('Data - enkelt'!A346,'Bilag 3'!$G$10:$G$637,0))</f>
        <v>11107</v>
      </c>
      <c r="C346" s="68">
        <f>INDEX('Bilag 3'!$D$10:$D$637,MATCH('Data - enkelt'!A346,'Bilag 3'!$G$10:$G$637,0))</f>
        <v>15</v>
      </c>
      <c r="D346" s="63" t="str">
        <f t="array" ref="D346">INDEX('Bilag 3'!$E$10:$E$636,MATCH(F346&amp;"_"&amp;G346,'Bilag 3'!$A$10:$A$636&amp;"_"&amp;'Bilag 3'!$C$10:$C$636,0))&amp;" - "&amp;INDEX('Bilag 3'!$F$10:$F$636,MATCH(F346&amp;"_"&amp;G346,'Bilag 3'!$A$10:$A$636&amp;"_"&amp;'Bilag 3'!$C$10:$C$636,0))</f>
        <v>SEBinvest - Danske Aktier Akkumulerende</v>
      </c>
      <c r="E346" s="82">
        <v>201612</v>
      </c>
      <c r="F346" s="82">
        <v>11107</v>
      </c>
      <c r="G346" s="82">
        <v>15</v>
      </c>
      <c r="H346" s="83">
        <v>0</v>
      </c>
      <c r="I346" s="83">
        <v>16000</v>
      </c>
      <c r="J346" s="83">
        <v>3307000</v>
      </c>
      <c r="K346" s="83">
        <v>0</v>
      </c>
      <c r="L346" s="83">
        <v>2436000</v>
      </c>
      <c r="M346" s="83">
        <v>0</v>
      </c>
      <c r="N346" s="83">
        <v>0</v>
      </c>
      <c r="O346" s="83">
        <v>0</v>
      </c>
      <c r="P346" s="83">
        <v>0</v>
      </c>
      <c r="Q346" s="83">
        <v>163000</v>
      </c>
      <c r="R346" s="83">
        <v>2538000</v>
      </c>
      <c r="S346" s="83">
        <v>0</v>
      </c>
      <c r="T346" s="83">
        <v>461000</v>
      </c>
      <c r="U346" s="84" t="s">
        <v>1085</v>
      </c>
      <c r="V346" s="83">
        <v>153904000</v>
      </c>
      <c r="W346" s="83">
        <v>4686000</v>
      </c>
      <c r="X346" s="83">
        <v>4686000</v>
      </c>
      <c r="Y346" s="83">
        <v>0</v>
      </c>
      <c r="Z346" s="83">
        <v>0</v>
      </c>
      <c r="AA346" s="83">
        <v>0</v>
      </c>
      <c r="AB346" s="83">
        <v>0</v>
      </c>
      <c r="AC346" s="83">
        <v>0</v>
      </c>
      <c r="AD346" s="83">
        <v>149218000</v>
      </c>
      <c r="AE346" s="83">
        <v>148996000</v>
      </c>
      <c r="AF346" s="83">
        <v>0</v>
      </c>
      <c r="AG346" s="83">
        <v>222000</v>
      </c>
      <c r="AH346" s="83">
        <v>0</v>
      </c>
      <c r="AI346" s="83">
        <v>0</v>
      </c>
      <c r="AJ346" s="83">
        <v>0</v>
      </c>
      <c r="AK346" s="83">
        <v>0</v>
      </c>
      <c r="AL346" s="83">
        <v>0</v>
      </c>
      <c r="AM346" s="83">
        <v>0</v>
      </c>
      <c r="AN346" s="83">
        <v>0</v>
      </c>
      <c r="AO346" s="83">
        <v>0</v>
      </c>
      <c r="AP346" s="83"/>
      <c r="AQ346" s="83">
        <v>0</v>
      </c>
      <c r="AR346" s="82">
        <v>2016</v>
      </c>
      <c r="AS346" s="83">
        <v>153904000</v>
      </c>
      <c r="AT346" s="83">
        <v>0</v>
      </c>
      <c r="AU346" s="83">
        <v>0</v>
      </c>
      <c r="AV346" s="83">
        <v>0</v>
      </c>
      <c r="AW346" s="83">
        <v>153418000</v>
      </c>
      <c r="AX346" s="83">
        <v>0</v>
      </c>
      <c r="AY346" s="83">
        <v>0</v>
      </c>
      <c r="AZ346" s="83">
        <v>0</v>
      </c>
      <c r="BA346" s="83">
        <v>486000</v>
      </c>
      <c r="BB346" s="84" t="s">
        <v>780</v>
      </c>
    </row>
    <row r="347" spans="1:54" x14ac:dyDescent="0.25">
      <c r="A347" s="62" t="str">
        <f t="shared" si="5"/>
        <v>1110716</v>
      </c>
      <c r="B347" s="68">
        <f>INDEX('Bilag 3'!$B$10:$B$637,MATCH('Data - enkelt'!A347,'Bilag 3'!$G$10:$G$637,0))</f>
        <v>11107</v>
      </c>
      <c r="C347" s="68">
        <f>INDEX('Bilag 3'!$D$10:$D$637,MATCH('Data - enkelt'!A347,'Bilag 3'!$G$10:$G$637,0))</f>
        <v>16</v>
      </c>
      <c r="D347" s="63" t="str">
        <f t="array" ref="D347">INDEX('Bilag 3'!$E$10:$E$636,MATCH(F347&amp;"_"&amp;G347,'Bilag 3'!$A$10:$A$636&amp;"_"&amp;'Bilag 3'!$C$10:$C$636,0))&amp;" - "&amp;INDEX('Bilag 3'!$F$10:$F$636,MATCH(F347&amp;"_"&amp;G347,'Bilag 3'!$A$10:$A$636&amp;"_"&amp;'Bilag 3'!$C$10:$C$636,0))</f>
        <v>SEBinvest - Pengemarked</v>
      </c>
      <c r="E347" s="82">
        <v>201612</v>
      </c>
      <c r="F347" s="82">
        <v>11107</v>
      </c>
      <c r="G347" s="82">
        <v>16</v>
      </c>
      <c r="H347" s="83">
        <v>2310000</v>
      </c>
      <c r="I347" s="83">
        <v>708000</v>
      </c>
      <c r="J347" s="83">
        <v>0</v>
      </c>
      <c r="K347" s="83">
        <v>-1885000</v>
      </c>
      <c r="L347" s="83">
        <v>0</v>
      </c>
      <c r="M347" s="83">
        <v>0</v>
      </c>
      <c r="N347" s="83">
        <v>0</v>
      </c>
      <c r="O347" s="83">
        <v>0</v>
      </c>
      <c r="P347" s="83">
        <v>0</v>
      </c>
      <c r="Q347" s="83">
        <v>1000</v>
      </c>
      <c r="R347" s="83">
        <v>1081000</v>
      </c>
      <c r="S347" s="83">
        <v>0</v>
      </c>
      <c r="T347" s="83">
        <v>0</v>
      </c>
      <c r="U347" s="84" t="s">
        <v>1086</v>
      </c>
      <c r="V347" s="83">
        <v>323009000</v>
      </c>
      <c r="W347" s="83">
        <v>215266000</v>
      </c>
      <c r="X347" s="83">
        <v>6309000</v>
      </c>
      <c r="Y347" s="83">
        <v>208956000</v>
      </c>
      <c r="Z347" s="83">
        <v>105713000</v>
      </c>
      <c r="AA347" s="83">
        <v>105713000</v>
      </c>
      <c r="AB347" s="83">
        <v>0</v>
      </c>
      <c r="AC347" s="83">
        <v>0</v>
      </c>
      <c r="AD347" s="83">
        <v>0</v>
      </c>
      <c r="AE347" s="83">
        <v>0</v>
      </c>
      <c r="AF347" s="83">
        <v>0</v>
      </c>
      <c r="AG347" s="83">
        <v>0</v>
      </c>
      <c r="AH347" s="83">
        <v>0</v>
      </c>
      <c r="AI347" s="83">
        <v>0</v>
      </c>
      <c r="AJ347" s="83">
        <v>0</v>
      </c>
      <c r="AK347" s="83">
        <v>0</v>
      </c>
      <c r="AL347" s="83">
        <v>0</v>
      </c>
      <c r="AM347" s="83">
        <v>0</v>
      </c>
      <c r="AN347" s="83">
        <v>0</v>
      </c>
      <c r="AO347" s="83">
        <v>0</v>
      </c>
      <c r="AP347" s="83"/>
      <c r="AQ347" s="83">
        <v>2029000</v>
      </c>
      <c r="AR347" s="82">
        <v>2016</v>
      </c>
      <c r="AS347" s="83">
        <v>323009000</v>
      </c>
      <c r="AT347" s="83">
        <v>0</v>
      </c>
      <c r="AU347" s="83">
        <v>0</v>
      </c>
      <c r="AV347" s="83">
        <v>0</v>
      </c>
      <c r="AW347" s="83">
        <v>322993000</v>
      </c>
      <c r="AX347" s="83">
        <v>0</v>
      </c>
      <c r="AY347" s="83">
        <v>0</v>
      </c>
      <c r="AZ347" s="83">
        <v>0</v>
      </c>
      <c r="BA347" s="83">
        <v>15000</v>
      </c>
      <c r="BB347" s="84" t="s">
        <v>780</v>
      </c>
    </row>
    <row r="348" spans="1:54" x14ac:dyDescent="0.25">
      <c r="A348" s="62" t="str">
        <f t="shared" si="5"/>
        <v>1110717</v>
      </c>
      <c r="B348" s="68">
        <f>INDEX('Bilag 3'!$B$10:$B$637,MATCH('Data - enkelt'!A348,'Bilag 3'!$G$10:$G$637,0))</f>
        <v>11107</v>
      </c>
      <c r="C348" s="68">
        <f>INDEX('Bilag 3'!$D$10:$D$637,MATCH('Data - enkelt'!A348,'Bilag 3'!$G$10:$G$637,0))</f>
        <v>17</v>
      </c>
      <c r="D348" s="63" t="str">
        <f t="array" ref="D348">INDEX('Bilag 3'!$E$10:$E$636,MATCH(F348&amp;"_"&amp;G348,'Bilag 3'!$A$10:$A$636&amp;"_"&amp;'Bilag 3'!$C$10:$C$636,0))&amp;" - "&amp;INDEX('Bilag 3'!$F$10:$F$636,MATCH(F348&amp;"_"&amp;G348,'Bilag 3'!$A$10:$A$636&amp;"_"&amp;'Bilag 3'!$C$10:$C$636,0))</f>
        <v>SEBinvest - Nordiske Aktier</v>
      </c>
      <c r="E348" s="82">
        <v>201612</v>
      </c>
      <c r="F348" s="82">
        <v>11107</v>
      </c>
      <c r="G348" s="82">
        <v>17</v>
      </c>
      <c r="H348" s="83">
        <v>0</v>
      </c>
      <c r="I348" s="83">
        <v>7000</v>
      </c>
      <c r="J348" s="83">
        <v>2376000</v>
      </c>
      <c r="K348" s="83">
        <v>0</v>
      </c>
      <c r="L348" s="83">
        <v>-152000</v>
      </c>
      <c r="M348" s="83">
        <v>0</v>
      </c>
      <c r="N348" s="83">
        <v>0</v>
      </c>
      <c r="O348" s="83">
        <v>-28000</v>
      </c>
      <c r="P348" s="83">
        <v>-2000</v>
      </c>
      <c r="Q348" s="83">
        <v>45000</v>
      </c>
      <c r="R348" s="83">
        <v>1136000</v>
      </c>
      <c r="S348" s="83">
        <v>0</v>
      </c>
      <c r="T348" s="83">
        <v>210000</v>
      </c>
      <c r="U348" s="84" t="s">
        <v>1087</v>
      </c>
      <c r="V348" s="83">
        <v>60822000</v>
      </c>
      <c r="W348" s="83">
        <v>494000</v>
      </c>
      <c r="X348" s="83">
        <v>494000</v>
      </c>
      <c r="Y348" s="83">
        <v>0</v>
      </c>
      <c r="Z348" s="83">
        <v>0</v>
      </c>
      <c r="AA348" s="83">
        <v>0</v>
      </c>
      <c r="AB348" s="83">
        <v>0</v>
      </c>
      <c r="AC348" s="83">
        <v>0</v>
      </c>
      <c r="AD348" s="83">
        <v>60261000</v>
      </c>
      <c r="AE348" s="83">
        <v>15206000</v>
      </c>
      <c r="AF348" s="83">
        <v>44778000</v>
      </c>
      <c r="AG348" s="83">
        <v>278000</v>
      </c>
      <c r="AH348" s="83">
        <v>0</v>
      </c>
      <c r="AI348" s="83">
        <v>0</v>
      </c>
      <c r="AJ348" s="83">
        <v>0</v>
      </c>
      <c r="AK348" s="83">
        <v>0</v>
      </c>
      <c r="AL348" s="83">
        <v>0</v>
      </c>
      <c r="AM348" s="83">
        <v>0</v>
      </c>
      <c r="AN348" s="83">
        <v>0</v>
      </c>
      <c r="AO348" s="83">
        <v>0</v>
      </c>
      <c r="AP348" s="83"/>
      <c r="AQ348" s="83">
        <v>67000</v>
      </c>
      <c r="AR348" s="82">
        <v>2016</v>
      </c>
      <c r="AS348" s="83">
        <v>60822000</v>
      </c>
      <c r="AT348" s="83">
        <v>0</v>
      </c>
      <c r="AU348" s="83">
        <v>0</v>
      </c>
      <c r="AV348" s="83">
        <v>0</v>
      </c>
      <c r="AW348" s="83">
        <v>60806000</v>
      </c>
      <c r="AX348" s="83">
        <v>0</v>
      </c>
      <c r="AY348" s="83">
        <v>0</v>
      </c>
      <c r="AZ348" s="83">
        <v>0</v>
      </c>
      <c r="BA348" s="83">
        <v>15000</v>
      </c>
      <c r="BB348" s="84" t="s">
        <v>780</v>
      </c>
    </row>
    <row r="349" spans="1:54" x14ac:dyDescent="0.25">
      <c r="A349" s="62" t="str">
        <f t="shared" si="5"/>
        <v>1110718</v>
      </c>
      <c r="B349" s="68">
        <f>INDEX('Bilag 3'!$B$10:$B$637,MATCH('Data - enkelt'!A349,'Bilag 3'!$G$10:$G$637,0))</f>
        <v>11107</v>
      </c>
      <c r="C349" s="68">
        <f>INDEX('Bilag 3'!$D$10:$D$637,MATCH('Data - enkelt'!A349,'Bilag 3'!$G$10:$G$637,0))</f>
        <v>18</v>
      </c>
      <c r="D349" s="63" t="str">
        <f t="array" ref="D349">INDEX('Bilag 3'!$E$10:$E$636,MATCH(F349&amp;"_"&amp;G349,'Bilag 3'!$A$10:$A$636&amp;"_"&amp;'Bilag 3'!$C$10:$C$636,0))&amp;" - "&amp;INDEX('Bilag 3'!$F$10:$F$636,MATCH(F349&amp;"_"&amp;G349,'Bilag 3'!$A$10:$A$636&amp;"_"&amp;'Bilag 3'!$C$10:$C$636,0))</f>
        <v>SEBinvest - Kreditobligationer (euro)</v>
      </c>
      <c r="E349" s="82">
        <v>201612</v>
      </c>
      <c r="F349" s="82">
        <v>11107</v>
      </c>
      <c r="G349" s="82">
        <v>18</v>
      </c>
      <c r="H349" s="83">
        <v>8350000</v>
      </c>
      <c r="I349" s="83">
        <v>22000</v>
      </c>
      <c r="J349" s="83">
        <v>0</v>
      </c>
      <c r="K349" s="83">
        <v>4767000</v>
      </c>
      <c r="L349" s="83">
        <v>0</v>
      </c>
      <c r="M349" s="83">
        <v>0</v>
      </c>
      <c r="N349" s="83">
        <v>0</v>
      </c>
      <c r="O349" s="83">
        <v>-31000</v>
      </c>
      <c r="P349" s="83">
        <v>0</v>
      </c>
      <c r="Q349" s="83">
        <v>5000</v>
      </c>
      <c r="R349" s="83">
        <v>2873000</v>
      </c>
      <c r="S349" s="83">
        <v>0</v>
      </c>
      <c r="T349" s="83">
        <v>0</v>
      </c>
      <c r="U349" s="84" t="s">
        <v>1088</v>
      </c>
      <c r="V349" s="83">
        <v>184411000</v>
      </c>
      <c r="W349" s="83">
        <v>2246000</v>
      </c>
      <c r="X349" s="83">
        <v>2246000</v>
      </c>
      <c r="Y349" s="83">
        <v>0</v>
      </c>
      <c r="Z349" s="83">
        <v>182165000</v>
      </c>
      <c r="AA349" s="83">
        <v>45412000</v>
      </c>
      <c r="AB349" s="83">
        <v>136753000</v>
      </c>
      <c r="AC349" s="83">
        <v>0</v>
      </c>
      <c r="AD349" s="83">
        <v>0</v>
      </c>
      <c r="AE349" s="83">
        <v>0</v>
      </c>
      <c r="AF349" s="83">
        <v>0</v>
      </c>
      <c r="AG349" s="83">
        <v>0</v>
      </c>
      <c r="AH349" s="83">
        <v>0</v>
      </c>
      <c r="AI349" s="83">
        <v>0</v>
      </c>
      <c r="AJ349" s="83">
        <v>0</v>
      </c>
      <c r="AK349" s="83">
        <v>0</v>
      </c>
      <c r="AL349" s="83">
        <v>0</v>
      </c>
      <c r="AM349" s="83">
        <v>0</v>
      </c>
      <c r="AN349" s="83">
        <v>0</v>
      </c>
      <c r="AO349" s="83">
        <v>0</v>
      </c>
      <c r="AP349" s="83"/>
      <c r="AQ349" s="83">
        <v>0</v>
      </c>
      <c r="AR349" s="82">
        <v>2016</v>
      </c>
      <c r="AS349" s="83">
        <v>184411000</v>
      </c>
      <c r="AT349" s="83">
        <v>0</v>
      </c>
      <c r="AU349" s="83">
        <v>0</v>
      </c>
      <c r="AV349" s="83">
        <v>0</v>
      </c>
      <c r="AW349" s="83">
        <v>184290000</v>
      </c>
      <c r="AX349" s="83">
        <v>0</v>
      </c>
      <c r="AY349" s="83">
        <v>0</v>
      </c>
      <c r="AZ349" s="83">
        <v>0</v>
      </c>
      <c r="BA349" s="83">
        <v>121000</v>
      </c>
      <c r="BB349" s="84" t="s">
        <v>780</v>
      </c>
    </row>
    <row r="350" spans="1:54" x14ac:dyDescent="0.25">
      <c r="A350" s="62" t="str">
        <f t="shared" si="5"/>
        <v>1110719</v>
      </c>
      <c r="B350" s="68">
        <f>INDEX('Bilag 3'!$B$10:$B$637,MATCH('Data - enkelt'!A350,'Bilag 3'!$G$10:$G$637,0))</f>
        <v>11107</v>
      </c>
      <c r="C350" s="68">
        <f>INDEX('Bilag 3'!$D$10:$D$637,MATCH('Data - enkelt'!A350,'Bilag 3'!$G$10:$G$637,0))</f>
        <v>19</v>
      </c>
      <c r="D350" s="63" t="str">
        <f t="array" ref="D350">INDEX('Bilag 3'!$E$10:$E$636,MATCH(F350&amp;"_"&amp;G350,'Bilag 3'!$A$10:$A$636&amp;"_"&amp;'Bilag 3'!$C$10:$C$636,0))&amp;" - "&amp;INDEX('Bilag 3'!$F$10:$F$636,MATCH(F350&amp;"_"&amp;G350,'Bilag 3'!$A$10:$A$636&amp;"_"&amp;'Bilag 3'!$C$10:$C$636,0))</f>
        <v>SEBinvest - Europa Indeks</v>
      </c>
      <c r="E350" s="82">
        <v>201612</v>
      </c>
      <c r="F350" s="82">
        <v>11107</v>
      </c>
      <c r="G350" s="82">
        <v>19</v>
      </c>
      <c r="H350" s="83">
        <v>0</v>
      </c>
      <c r="I350" s="83">
        <v>1000</v>
      </c>
      <c r="J350" s="83">
        <v>5376000</v>
      </c>
      <c r="K350" s="83">
        <v>0</v>
      </c>
      <c r="L350" s="83">
        <v>-11342000</v>
      </c>
      <c r="M350" s="83">
        <v>0</v>
      </c>
      <c r="N350" s="83">
        <v>0</v>
      </c>
      <c r="O350" s="83">
        <v>-276000</v>
      </c>
      <c r="P350" s="83">
        <v>-38000</v>
      </c>
      <c r="Q350" s="83">
        <v>108000</v>
      </c>
      <c r="R350" s="83">
        <v>1482000</v>
      </c>
      <c r="S350" s="83">
        <v>0</v>
      </c>
      <c r="T350" s="83">
        <v>582000</v>
      </c>
      <c r="U350" s="84" t="s">
        <v>1089</v>
      </c>
      <c r="V350" s="83">
        <v>89758000</v>
      </c>
      <c r="W350" s="83">
        <v>70000</v>
      </c>
      <c r="X350" s="83">
        <v>70000</v>
      </c>
      <c r="Y350" s="83">
        <v>0</v>
      </c>
      <c r="Z350" s="83">
        <v>0</v>
      </c>
      <c r="AA350" s="83">
        <v>0</v>
      </c>
      <c r="AB350" s="83">
        <v>0</v>
      </c>
      <c r="AC350" s="83">
        <v>0</v>
      </c>
      <c r="AD350" s="83">
        <v>89085000</v>
      </c>
      <c r="AE350" s="83">
        <v>2649000</v>
      </c>
      <c r="AF350" s="83">
        <v>85705000</v>
      </c>
      <c r="AG350" s="83">
        <v>731000</v>
      </c>
      <c r="AH350" s="83">
        <v>0</v>
      </c>
      <c r="AI350" s="83">
        <v>0</v>
      </c>
      <c r="AJ350" s="83">
        <v>0</v>
      </c>
      <c r="AK350" s="83">
        <v>0</v>
      </c>
      <c r="AL350" s="83">
        <v>0</v>
      </c>
      <c r="AM350" s="83">
        <v>0</v>
      </c>
      <c r="AN350" s="83">
        <v>0</v>
      </c>
      <c r="AO350" s="83">
        <v>0</v>
      </c>
      <c r="AP350" s="83"/>
      <c r="AQ350" s="83">
        <v>603000</v>
      </c>
      <c r="AR350" s="82">
        <v>2016</v>
      </c>
      <c r="AS350" s="83">
        <v>89758000</v>
      </c>
      <c r="AT350" s="83">
        <v>0</v>
      </c>
      <c r="AU350" s="83">
        <v>0</v>
      </c>
      <c r="AV350" s="83">
        <v>0</v>
      </c>
      <c r="AW350" s="83">
        <v>89742000</v>
      </c>
      <c r="AX350" s="83">
        <v>0</v>
      </c>
      <c r="AY350" s="83">
        <v>0</v>
      </c>
      <c r="AZ350" s="83">
        <v>0</v>
      </c>
      <c r="BA350" s="83">
        <v>15000</v>
      </c>
      <c r="BB350" s="84" t="s">
        <v>780</v>
      </c>
    </row>
    <row r="351" spans="1:54" x14ac:dyDescent="0.25">
      <c r="A351" s="62" t="str">
        <f t="shared" si="5"/>
        <v>1110720</v>
      </c>
      <c r="B351" s="68">
        <f>INDEX('Bilag 3'!$B$10:$B$637,MATCH('Data - enkelt'!A351,'Bilag 3'!$G$10:$G$637,0))</f>
        <v>11107</v>
      </c>
      <c r="C351" s="68">
        <f>INDEX('Bilag 3'!$D$10:$D$637,MATCH('Data - enkelt'!A351,'Bilag 3'!$G$10:$G$637,0))</f>
        <v>20</v>
      </c>
      <c r="D351" s="63" t="str">
        <f t="array" ref="D351">INDEX('Bilag 3'!$E$10:$E$636,MATCH(F351&amp;"_"&amp;G351,'Bilag 3'!$A$10:$A$636&amp;"_"&amp;'Bilag 3'!$C$10:$C$636,0))&amp;" - "&amp;INDEX('Bilag 3'!$F$10:$F$636,MATCH(F351&amp;"_"&amp;G351,'Bilag 3'!$A$10:$A$636&amp;"_"&amp;'Bilag 3'!$C$10:$C$636,0))</f>
        <v>SEBinvest - Europa Small Cap</v>
      </c>
      <c r="E351" s="82">
        <v>201612</v>
      </c>
      <c r="F351" s="82">
        <v>11107</v>
      </c>
      <c r="G351" s="82">
        <v>20</v>
      </c>
      <c r="H351" s="83">
        <v>51000</v>
      </c>
      <c r="I351" s="83">
        <v>83000</v>
      </c>
      <c r="J351" s="83">
        <v>42412000</v>
      </c>
      <c r="K351" s="83">
        <v>0</v>
      </c>
      <c r="L351" s="83">
        <v>-311822000</v>
      </c>
      <c r="M351" s="83">
        <v>0</v>
      </c>
      <c r="N351" s="83">
        <v>0</v>
      </c>
      <c r="O351" s="83">
        <v>-1278000</v>
      </c>
      <c r="P351" s="83">
        <v>-547000</v>
      </c>
      <c r="Q351" s="83">
        <v>3057000</v>
      </c>
      <c r="R351" s="83">
        <v>28245000</v>
      </c>
      <c r="S351" s="83">
        <v>0</v>
      </c>
      <c r="T351" s="83">
        <v>2705000</v>
      </c>
      <c r="U351" s="84" t="s">
        <v>1090</v>
      </c>
      <c r="V351" s="83">
        <v>1408136000</v>
      </c>
      <c r="W351" s="83">
        <v>38625000</v>
      </c>
      <c r="X351" s="83">
        <v>38625000</v>
      </c>
      <c r="Y351" s="83">
        <v>0</v>
      </c>
      <c r="Z351" s="83">
        <v>0</v>
      </c>
      <c r="AA351" s="83">
        <v>0</v>
      </c>
      <c r="AB351" s="83">
        <v>0</v>
      </c>
      <c r="AC351" s="83">
        <v>0</v>
      </c>
      <c r="AD351" s="83">
        <v>1362770000</v>
      </c>
      <c r="AE351" s="83">
        <v>52081000</v>
      </c>
      <c r="AF351" s="83">
        <v>1308297000</v>
      </c>
      <c r="AG351" s="83">
        <v>2392000</v>
      </c>
      <c r="AH351" s="83">
        <v>0</v>
      </c>
      <c r="AI351" s="83">
        <v>0</v>
      </c>
      <c r="AJ351" s="83">
        <v>0</v>
      </c>
      <c r="AK351" s="83">
        <v>0</v>
      </c>
      <c r="AL351" s="83">
        <v>0</v>
      </c>
      <c r="AM351" s="83">
        <v>0</v>
      </c>
      <c r="AN351" s="83">
        <v>0</v>
      </c>
      <c r="AO351" s="83">
        <v>0</v>
      </c>
      <c r="AP351" s="83"/>
      <c r="AQ351" s="83">
        <v>6740000</v>
      </c>
      <c r="AR351" s="82">
        <v>2016</v>
      </c>
      <c r="AS351" s="83">
        <v>1408136000</v>
      </c>
      <c r="AT351" s="83">
        <v>0</v>
      </c>
      <c r="AU351" s="83">
        <v>0</v>
      </c>
      <c r="AV351" s="83">
        <v>0</v>
      </c>
      <c r="AW351" s="83">
        <v>1402137000</v>
      </c>
      <c r="AX351" s="83">
        <v>0</v>
      </c>
      <c r="AY351" s="83">
        <v>0</v>
      </c>
      <c r="AZ351" s="83">
        <v>0</v>
      </c>
      <c r="BA351" s="83">
        <v>5999000</v>
      </c>
      <c r="BB351" s="84" t="s">
        <v>780</v>
      </c>
    </row>
    <row r="352" spans="1:54" x14ac:dyDescent="0.25">
      <c r="A352" s="62" t="str">
        <f t="shared" si="5"/>
        <v>1110721</v>
      </c>
      <c r="B352" s="68">
        <f>INDEX('Bilag 3'!$B$10:$B$637,MATCH('Data - enkelt'!A352,'Bilag 3'!$G$10:$G$637,0))</f>
        <v>11107</v>
      </c>
      <c r="C352" s="68">
        <f>INDEX('Bilag 3'!$D$10:$D$637,MATCH('Data - enkelt'!A352,'Bilag 3'!$G$10:$G$637,0))</f>
        <v>21</v>
      </c>
      <c r="D352" s="63" t="str">
        <f t="array" ref="D352">INDEX('Bilag 3'!$E$10:$E$636,MATCH(F352&amp;"_"&amp;G352,'Bilag 3'!$A$10:$A$636&amp;"_"&amp;'Bilag 3'!$C$10:$C$636,0))&amp;" - "&amp;INDEX('Bilag 3'!$F$10:$F$636,MATCH(F352&amp;"_"&amp;G352,'Bilag 3'!$A$10:$A$636&amp;"_"&amp;'Bilag 3'!$C$10:$C$636,0))</f>
        <v>SEBinvest - Japan Hybrid</v>
      </c>
      <c r="E352" s="82">
        <v>201612</v>
      </c>
      <c r="F352" s="82">
        <v>11107</v>
      </c>
      <c r="G352" s="82">
        <v>21</v>
      </c>
      <c r="H352" s="83">
        <v>0</v>
      </c>
      <c r="I352" s="83">
        <v>26000</v>
      </c>
      <c r="J352" s="83">
        <v>3784000</v>
      </c>
      <c r="K352" s="83">
        <v>0</v>
      </c>
      <c r="L352" s="83">
        <v>14971000</v>
      </c>
      <c r="M352" s="83">
        <v>0</v>
      </c>
      <c r="N352" s="83">
        <v>292000</v>
      </c>
      <c r="O352" s="83">
        <v>-878000</v>
      </c>
      <c r="P352" s="83">
        <v>131000</v>
      </c>
      <c r="Q352" s="83">
        <v>1444000</v>
      </c>
      <c r="R352" s="83">
        <v>3271000</v>
      </c>
      <c r="S352" s="83">
        <v>0</v>
      </c>
      <c r="T352" s="83">
        <v>566000</v>
      </c>
      <c r="U352" s="84" t="s">
        <v>1091</v>
      </c>
      <c r="V352" s="83">
        <v>197264000</v>
      </c>
      <c r="W352" s="83">
        <v>7695000</v>
      </c>
      <c r="X352" s="83">
        <v>7695000</v>
      </c>
      <c r="Y352" s="83">
        <v>0</v>
      </c>
      <c r="Z352" s="83">
        <v>0</v>
      </c>
      <c r="AA352" s="83">
        <v>0</v>
      </c>
      <c r="AB352" s="83">
        <v>0</v>
      </c>
      <c r="AC352" s="83">
        <v>0</v>
      </c>
      <c r="AD352" s="83">
        <v>187773000</v>
      </c>
      <c r="AE352" s="83">
        <v>0</v>
      </c>
      <c r="AF352" s="83">
        <v>187662000</v>
      </c>
      <c r="AG352" s="83">
        <v>111000</v>
      </c>
      <c r="AH352" s="83">
        <v>0</v>
      </c>
      <c r="AI352" s="83">
        <v>0</v>
      </c>
      <c r="AJ352" s="83">
        <v>0</v>
      </c>
      <c r="AK352" s="83">
        <v>0</v>
      </c>
      <c r="AL352" s="83">
        <v>0</v>
      </c>
      <c r="AM352" s="83">
        <v>3000</v>
      </c>
      <c r="AN352" s="83">
        <v>3000</v>
      </c>
      <c r="AO352" s="83">
        <v>0</v>
      </c>
      <c r="AP352" s="83"/>
      <c r="AQ352" s="83">
        <v>1794000</v>
      </c>
      <c r="AR352" s="82">
        <v>2016</v>
      </c>
      <c r="AS352" s="83">
        <v>197264000</v>
      </c>
      <c r="AT352" s="83">
        <v>0</v>
      </c>
      <c r="AU352" s="83">
        <v>0</v>
      </c>
      <c r="AV352" s="83">
        <v>0</v>
      </c>
      <c r="AW352" s="83">
        <v>194907000</v>
      </c>
      <c r="AX352" s="83">
        <v>3000</v>
      </c>
      <c r="AY352" s="83">
        <v>3000</v>
      </c>
      <c r="AZ352" s="83">
        <v>0</v>
      </c>
      <c r="BA352" s="83">
        <v>2355000</v>
      </c>
      <c r="BB352" s="84" t="s">
        <v>780</v>
      </c>
    </row>
    <row r="353" spans="1:54" x14ac:dyDescent="0.25">
      <c r="A353" s="62" t="str">
        <f t="shared" si="5"/>
        <v>1110722</v>
      </c>
      <c r="B353" s="68">
        <f>INDEX('Bilag 3'!$B$10:$B$637,MATCH('Data - enkelt'!A353,'Bilag 3'!$G$10:$G$637,0))</f>
        <v>11107</v>
      </c>
      <c r="C353" s="68">
        <f>INDEX('Bilag 3'!$D$10:$D$637,MATCH('Data - enkelt'!A353,'Bilag 3'!$G$10:$G$637,0))</f>
        <v>22</v>
      </c>
      <c r="D353" s="63" t="str">
        <f t="array" ref="D353">INDEX('Bilag 3'!$E$10:$E$636,MATCH(F353&amp;"_"&amp;G353,'Bilag 3'!$A$10:$A$636&amp;"_"&amp;'Bilag 3'!$C$10:$C$636,0))&amp;" - "&amp;INDEX('Bilag 3'!$F$10:$F$636,MATCH(F353&amp;"_"&amp;G353,'Bilag 3'!$A$10:$A$636&amp;"_"&amp;'Bilag 3'!$C$10:$C$636,0))</f>
        <v>SEBinvest - Emerging Market Bond Index</v>
      </c>
      <c r="E353" s="82">
        <v>201612</v>
      </c>
      <c r="F353" s="82">
        <v>11107</v>
      </c>
      <c r="G353" s="82">
        <v>22</v>
      </c>
      <c r="H353" s="83">
        <v>34084000</v>
      </c>
      <c r="I353" s="83">
        <v>45000</v>
      </c>
      <c r="J353" s="83">
        <v>0</v>
      </c>
      <c r="K353" s="83">
        <v>26772000</v>
      </c>
      <c r="L353" s="83">
        <v>0</v>
      </c>
      <c r="M353" s="83">
        <v>0</v>
      </c>
      <c r="N353" s="83">
        <v>-26935000</v>
      </c>
      <c r="O353" s="83">
        <v>1536000</v>
      </c>
      <c r="P353" s="83">
        <v>37000</v>
      </c>
      <c r="Q353" s="83">
        <v>0</v>
      </c>
      <c r="R353" s="83">
        <v>5790000</v>
      </c>
      <c r="S353" s="83">
        <v>0</v>
      </c>
      <c r="T353" s="83">
        <v>0</v>
      </c>
      <c r="U353" s="84" t="s">
        <v>1092</v>
      </c>
      <c r="V353" s="83">
        <v>556151000</v>
      </c>
      <c r="W353" s="83">
        <v>1696000</v>
      </c>
      <c r="X353" s="83">
        <v>1696000</v>
      </c>
      <c r="Y353" s="83">
        <v>0</v>
      </c>
      <c r="Z353" s="83">
        <v>553647000</v>
      </c>
      <c r="AA353" s="83">
        <v>0</v>
      </c>
      <c r="AB353" s="83">
        <v>553647000</v>
      </c>
      <c r="AC353" s="83">
        <v>0</v>
      </c>
      <c r="AD353" s="83">
        <v>0</v>
      </c>
      <c r="AE353" s="83">
        <v>0</v>
      </c>
      <c r="AF353" s="83">
        <v>0</v>
      </c>
      <c r="AG353" s="83">
        <v>0</v>
      </c>
      <c r="AH353" s="83">
        <v>0</v>
      </c>
      <c r="AI353" s="83">
        <v>0</v>
      </c>
      <c r="AJ353" s="83">
        <v>0</v>
      </c>
      <c r="AK353" s="83">
        <v>0</v>
      </c>
      <c r="AL353" s="83">
        <v>0</v>
      </c>
      <c r="AM353" s="83">
        <v>0</v>
      </c>
      <c r="AN353" s="83">
        <v>0</v>
      </c>
      <c r="AO353" s="83">
        <v>0</v>
      </c>
      <c r="AP353" s="83"/>
      <c r="AQ353" s="83">
        <v>808000</v>
      </c>
      <c r="AR353" s="82">
        <v>2016</v>
      </c>
      <c r="AS353" s="83">
        <v>556151000</v>
      </c>
      <c r="AT353" s="83">
        <v>0</v>
      </c>
      <c r="AU353" s="83">
        <v>0</v>
      </c>
      <c r="AV353" s="83">
        <v>0</v>
      </c>
      <c r="AW353" s="83">
        <v>551253000</v>
      </c>
      <c r="AX353" s="83">
        <v>4149000</v>
      </c>
      <c r="AY353" s="83">
        <v>0</v>
      </c>
      <c r="AZ353" s="83">
        <v>4149000</v>
      </c>
      <c r="BA353" s="83">
        <v>750000</v>
      </c>
      <c r="BB353" s="84" t="s">
        <v>780</v>
      </c>
    </row>
    <row r="354" spans="1:54" x14ac:dyDescent="0.25">
      <c r="A354" s="62" t="str">
        <f t="shared" si="5"/>
        <v>1110725</v>
      </c>
      <c r="B354" s="68">
        <f>INDEX('Bilag 3'!$B$10:$B$637,MATCH('Data - enkelt'!A354,'Bilag 3'!$G$10:$G$637,0))</f>
        <v>11107</v>
      </c>
      <c r="C354" s="68">
        <f>INDEX('Bilag 3'!$D$10:$D$637,MATCH('Data - enkelt'!A354,'Bilag 3'!$G$10:$G$637,0))</f>
        <v>25</v>
      </c>
      <c r="D354" s="63" t="str">
        <f t="array" ref="D354">INDEX('Bilag 3'!$E$10:$E$636,MATCH(F354&amp;"_"&amp;G354,'Bilag 3'!$A$10:$A$636&amp;"_"&amp;'Bilag 3'!$C$10:$C$636,0))&amp;" - "&amp;INDEX('Bilag 3'!$F$10:$F$636,MATCH(F354&amp;"_"&amp;G354,'Bilag 3'!$A$10:$A$636&amp;"_"&amp;'Bilag 3'!$C$10:$C$636,0))</f>
        <v>SEBinvest - Nordamerika Indeks</v>
      </c>
      <c r="E354" s="82">
        <v>201612</v>
      </c>
      <c r="F354" s="82">
        <v>11107</v>
      </c>
      <c r="G354" s="82">
        <v>25</v>
      </c>
      <c r="H354" s="83">
        <v>59000</v>
      </c>
      <c r="I354" s="83">
        <v>33000</v>
      </c>
      <c r="J354" s="83">
        <v>34941000</v>
      </c>
      <c r="K354" s="83">
        <v>0</v>
      </c>
      <c r="L354" s="83">
        <v>127914000</v>
      </c>
      <c r="M354" s="83">
        <v>0</v>
      </c>
      <c r="N354" s="83">
        <v>0</v>
      </c>
      <c r="O354" s="83">
        <v>140000</v>
      </c>
      <c r="P354" s="83">
        <v>47000</v>
      </c>
      <c r="Q354" s="83">
        <v>29000</v>
      </c>
      <c r="R354" s="83">
        <v>13432000</v>
      </c>
      <c r="S354" s="83">
        <v>0</v>
      </c>
      <c r="T354" s="83">
        <v>4377000</v>
      </c>
      <c r="U354" s="84" t="s">
        <v>1093</v>
      </c>
      <c r="V354" s="83">
        <v>1347826000</v>
      </c>
      <c r="W354" s="83">
        <v>994000</v>
      </c>
      <c r="X354" s="83">
        <v>994000</v>
      </c>
      <c r="Y354" s="83">
        <v>0</v>
      </c>
      <c r="Z354" s="83">
        <v>0</v>
      </c>
      <c r="AA354" s="83">
        <v>0</v>
      </c>
      <c r="AB354" s="83">
        <v>0</v>
      </c>
      <c r="AC354" s="83">
        <v>0</v>
      </c>
      <c r="AD354" s="83">
        <v>1345105000</v>
      </c>
      <c r="AE354" s="83">
        <v>0</v>
      </c>
      <c r="AF354" s="83">
        <v>1341774000</v>
      </c>
      <c r="AG354" s="83">
        <v>3332000</v>
      </c>
      <c r="AH354" s="83">
        <v>0</v>
      </c>
      <c r="AI354" s="83">
        <v>0</v>
      </c>
      <c r="AJ354" s="83">
        <v>0</v>
      </c>
      <c r="AK354" s="83">
        <v>0</v>
      </c>
      <c r="AL354" s="83">
        <v>0</v>
      </c>
      <c r="AM354" s="83">
        <v>0</v>
      </c>
      <c r="AN354" s="83">
        <v>0</v>
      </c>
      <c r="AO354" s="83">
        <v>0</v>
      </c>
      <c r="AP354" s="83"/>
      <c r="AQ354" s="83">
        <v>1727000</v>
      </c>
      <c r="AR354" s="82">
        <v>2016</v>
      </c>
      <c r="AS354" s="83">
        <v>1347826000</v>
      </c>
      <c r="AT354" s="83">
        <v>0</v>
      </c>
      <c r="AU354" s="83">
        <v>0</v>
      </c>
      <c r="AV354" s="83">
        <v>0</v>
      </c>
      <c r="AW354" s="83">
        <v>1347763000</v>
      </c>
      <c r="AX354" s="83">
        <v>0</v>
      </c>
      <c r="AY354" s="83">
        <v>0</v>
      </c>
      <c r="AZ354" s="83">
        <v>0</v>
      </c>
      <c r="BA354" s="83">
        <v>63000</v>
      </c>
      <c r="BB354" s="84" t="s">
        <v>780</v>
      </c>
    </row>
    <row r="355" spans="1:54" x14ac:dyDescent="0.25">
      <c r="A355" s="62" t="str">
        <f t="shared" si="5"/>
        <v>1110726</v>
      </c>
      <c r="B355" s="68">
        <f>INDEX('Bilag 3'!$B$10:$B$637,MATCH('Data - enkelt'!A355,'Bilag 3'!$G$10:$G$637,0))</f>
        <v>11107</v>
      </c>
      <c r="C355" s="68">
        <f>INDEX('Bilag 3'!$D$10:$D$637,MATCH('Data - enkelt'!A355,'Bilag 3'!$G$10:$G$637,0))</f>
        <v>26</v>
      </c>
      <c r="D355" s="63" t="str">
        <f t="array" ref="D355">INDEX('Bilag 3'!$E$10:$E$636,MATCH(F355&amp;"_"&amp;G355,'Bilag 3'!$A$10:$A$636&amp;"_"&amp;'Bilag 3'!$C$10:$C$636,0))&amp;" - "&amp;INDEX('Bilag 3'!$F$10:$F$636,MATCH(F355&amp;"_"&amp;G355,'Bilag 3'!$A$10:$A$636&amp;"_"&amp;'Bilag 3'!$C$10:$C$636,0))</f>
        <v>SEBinvest - Global Tactical Credit (Muzinich)</v>
      </c>
      <c r="E355" s="82">
        <v>201612</v>
      </c>
      <c r="F355" s="82">
        <v>11107</v>
      </c>
      <c r="G355" s="82">
        <v>26</v>
      </c>
      <c r="H355" s="83">
        <v>4502000</v>
      </c>
      <c r="I355" s="83">
        <v>22000</v>
      </c>
      <c r="J355" s="83">
        <v>0</v>
      </c>
      <c r="K355" s="83">
        <v>9378000</v>
      </c>
      <c r="L355" s="83">
        <v>0</v>
      </c>
      <c r="M355" s="83">
        <v>0</v>
      </c>
      <c r="N355" s="83">
        <v>-10799000</v>
      </c>
      <c r="O355" s="83">
        <v>-568000</v>
      </c>
      <c r="P355" s="83">
        <v>344000</v>
      </c>
      <c r="Q355" s="83">
        <v>171000</v>
      </c>
      <c r="R355" s="83">
        <v>1404000</v>
      </c>
      <c r="S355" s="83">
        <v>0</v>
      </c>
      <c r="T355" s="83">
        <v>0</v>
      </c>
      <c r="U355" s="84" t="s">
        <v>1094</v>
      </c>
      <c r="V355" s="83">
        <v>266579000</v>
      </c>
      <c r="W355" s="83">
        <v>2886000</v>
      </c>
      <c r="X355" s="83">
        <v>2886000</v>
      </c>
      <c r="Y355" s="83">
        <v>0</v>
      </c>
      <c r="Z355" s="83">
        <v>263591000</v>
      </c>
      <c r="AA355" s="83">
        <v>5467000</v>
      </c>
      <c r="AB355" s="83">
        <v>255896000</v>
      </c>
      <c r="AC355" s="83">
        <v>2229000</v>
      </c>
      <c r="AD355" s="83">
        <v>0</v>
      </c>
      <c r="AE355" s="83">
        <v>0</v>
      </c>
      <c r="AF355" s="83">
        <v>0</v>
      </c>
      <c r="AG355" s="83">
        <v>0</v>
      </c>
      <c r="AH355" s="83">
        <v>0</v>
      </c>
      <c r="AI355" s="83">
        <v>0</v>
      </c>
      <c r="AJ355" s="83">
        <v>0</v>
      </c>
      <c r="AK355" s="83">
        <v>0</v>
      </c>
      <c r="AL355" s="83">
        <v>0</v>
      </c>
      <c r="AM355" s="83">
        <v>4000</v>
      </c>
      <c r="AN355" s="83">
        <v>0</v>
      </c>
      <c r="AO355" s="83">
        <v>4000</v>
      </c>
      <c r="AP355" s="83"/>
      <c r="AQ355" s="83">
        <v>97000</v>
      </c>
      <c r="AR355" s="82">
        <v>2016</v>
      </c>
      <c r="AS355" s="83">
        <v>266579000</v>
      </c>
      <c r="AT355" s="83">
        <v>0</v>
      </c>
      <c r="AU355" s="83">
        <v>0</v>
      </c>
      <c r="AV355" s="83">
        <v>0</v>
      </c>
      <c r="AW355" s="83">
        <v>264786000</v>
      </c>
      <c r="AX355" s="83">
        <v>1739000</v>
      </c>
      <c r="AY355" s="83">
        <v>0</v>
      </c>
      <c r="AZ355" s="83">
        <v>1739000</v>
      </c>
      <c r="BA355" s="83">
        <v>54000</v>
      </c>
      <c r="BB355" s="84" t="s">
        <v>780</v>
      </c>
    </row>
    <row r="356" spans="1:54" x14ac:dyDescent="0.25">
      <c r="A356" s="62" t="str">
        <f t="shared" si="5"/>
        <v>1110727</v>
      </c>
      <c r="B356" s="68">
        <f>INDEX('Bilag 3'!$B$10:$B$637,MATCH('Data - enkelt'!A356,'Bilag 3'!$G$10:$G$637,0))</f>
        <v>11107</v>
      </c>
      <c r="C356" s="68">
        <f>INDEX('Bilag 3'!$D$10:$D$637,MATCH('Data - enkelt'!A356,'Bilag 3'!$G$10:$G$637,0))</f>
        <v>27</v>
      </c>
      <c r="D356" s="63" t="str">
        <f t="array" ref="D356">INDEX('Bilag 3'!$E$10:$E$636,MATCH(F356&amp;"_"&amp;G356,'Bilag 3'!$A$10:$A$636&amp;"_"&amp;'Bilag 3'!$C$10:$C$636,0))&amp;" - "&amp;INDEX('Bilag 3'!$F$10:$F$636,MATCH(F356&amp;"_"&amp;G356,'Bilag 3'!$A$10:$A$636&amp;"_"&amp;'Bilag 3'!$C$10:$C$636,0))</f>
        <v>SEBinvest - US High Yield Bonds (Columbia)</v>
      </c>
      <c r="E356" s="82">
        <v>201612</v>
      </c>
      <c r="F356" s="82">
        <v>11107</v>
      </c>
      <c r="G356" s="82">
        <v>27</v>
      </c>
      <c r="H356" s="83">
        <v>103866000</v>
      </c>
      <c r="I356" s="83">
        <v>62000</v>
      </c>
      <c r="J356" s="83">
        <v>0</v>
      </c>
      <c r="K356" s="83">
        <v>148612000</v>
      </c>
      <c r="L356" s="83">
        <v>0</v>
      </c>
      <c r="M356" s="83">
        <v>0</v>
      </c>
      <c r="N356" s="83">
        <v>-85485000</v>
      </c>
      <c r="O356" s="83">
        <v>5761000</v>
      </c>
      <c r="P356" s="83">
        <v>49000</v>
      </c>
      <c r="Q356" s="83">
        <v>493000</v>
      </c>
      <c r="R356" s="83">
        <v>25923000</v>
      </c>
      <c r="S356" s="83">
        <v>0</v>
      </c>
      <c r="T356" s="83">
        <v>0</v>
      </c>
      <c r="U356" s="84" t="s">
        <v>1095</v>
      </c>
      <c r="V356" s="83">
        <v>1809453000</v>
      </c>
      <c r="W356" s="83">
        <v>85547000</v>
      </c>
      <c r="X356" s="83">
        <v>85547000</v>
      </c>
      <c r="Y356" s="83">
        <v>0</v>
      </c>
      <c r="Z356" s="83">
        <v>1722715000</v>
      </c>
      <c r="AA356" s="83">
        <v>5597000</v>
      </c>
      <c r="AB356" s="83">
        <v>1717117000</v>
      </c>
      <c r="AC356" s="83">
        <v>0</v>
      </c>
      <c r="AD356" s="83">
        <v>0</v>
      </c>
      <c r="AE356" s="83">
        <v>0</v>
      </c>
      <c r="AF356" s="83">
        <v>0</v>
      </c>
      <c r="AG356" s="83">
        <v>0</v>
      </c>
      <c r="AH356" s="83">
        <v>0</v>
      </c>
      <c r="AI356" s="83">
        <v>0</v>
      </c>
      <c r="AJ356" s="83">
        <v>0</v>
      </c>
      <c r="AK356" s="83">
        <v>0</v>
      </c>
      <c r="AL356" s="83">
        <v>0</v>
      </c>
      <c r="AM356" s="83">
        <v>817000</v>
      </c>
      <c r="AN356" s="83">
        <v>439000</v>
      </c>
      <c r="AO356" s="83">
        <v>378000</v>
      </c>
      <c r="AP356" s="83"/>
      <c r="AQ356" s="83">
        <v>374000</v>
      </c>
      <c r="AR356" s="82">
        <v>2016</v>
      </c>
      <c r="AS356" s="83">
        <v>1809453000</v>
      </c>
      <c r="AT356" s="83">
        <v>0</v>
      </c>
      <c r="AU356" s="83">
        <v>0</v>
      </c>
      <c r="AV356" s="83">
        <v>0</v>
      </c>
      <c r="AW356" s="83">
        <v>1796499000</v>
      </c>
      <c r="AX356" s="83">
        <v>12938000</v>
      </c>
      <c r="AY356" s="83">
        <v>439000</v>
      </c>
      <c r="AZ356" s="83">
        <v>12499000</v>
      </c>
      <c r="BA356" s="83">
        <v>15000</v>
      </c>
      <c r="BB356" s="84" t="s">
        <v>780</v>
      </c>
    </row>
    <row r="357" spans="1:54" x14ac:dyDescent="0.25">
      <c r="A357" s="62" t="str">
        <f t="shared" si="5"/>
        <v>1110728</v>
      </c>
      <c r="B357" s="68">
        <f>INDEX('Bilag 3'!$B$10:$B$637,MATCH('Data - enkelt'!A357,'Bilag 3'!$G$10:$G$637,0))</f>
        <v>11107</v>
      </c>
      <c r="C357" s="68">
        <f>INDEX('Bilag 3'!$D$10:$D$637,MATCH('Data - enkelt'!A357,'Bilag 3'!$G$10:$G$637,0))</f>
        <v>28</v>
      </c>
      <c r="D357" s="63" t="str">
        <f t="array" ref="D357">INDEX('Bilag 3'!$E$10:$E$636,MATCH(F357&amp;"_"&amp;G357,'Bilag 3'!$A$10:$A$636&amp;"_"&amp;'Bilag 3'!$C$10:$C$636,0))&amp;" - "&amp;INDEX('Bilag 3'!$F$10:$F$636,MATCH(F357&amp;"_"&amp;G357,'Bilag 3'!$A$10:$A$636&amp;"_"&amp;'Bilag 3'!$C$10:$C$636,0))</f>
        <v>SEBinvest - US HY Bonds Short Duration (SKY Harbor)</v>
      </c>
      <c r="E357" s="82">
        <v>201612</v>
      </c>
      <c r="F357" s="82">
        <v>11107</v>
      </c>
      <c r="G357" s="82">
        <v>28</v>
      </c>
      <c r="H357" s="83">
        <v>39307000</v>
      </c>
      <c r="I357" s="83">
        <v>58000</v>
      </c>
      <c r="J357" s="83">
        <v>0</v>
      </c>
      <c r="K357" s="83">
        <v>24470000</v>
      </c>
      <c r="L357" s="83">
        <v>0</v>
      </c>
      <c r="M357" s="83">
        <v>0</v>
      </c>
      <c r="N357" s="83">
        <v>-20870000</v>
      </c>
      <c r="O357" s="83">
        <v>1262000</v>
      </c>
      <c r="P357" s="83">
        <v>-14000</v>
      </c>
      <c r="Q357" s="83">
        <v>246000</v>
      </c>
      <c r="R357" s="83">
        <v>7734000</v>
      </c>
      <c r="S357" s="83">
        <v>0</v>
      </c>
      <c r="T357" s="83">
        <v>0</v>
      </c>
      <c r="U357" s="84"/>
      <c r="V357" s="83">
        <v>542484000</v>
      </c>
      <c r="W357" s="83">
        <v>18748000</v>
      </c>
      <c r="X357" s="83">
        <v>18748000</v>
      </c>
      <c r="Y357" s="83">
        <v>0</v>
      </c>
      <c r="Z357" s="83">
        <v>523455000</v>
      </c>
      <c r="AA357" s="83">
        <v>3455000</v>
      </c>
      <c r="AB357" s="83">
        <v>517671000</v>
      </c>
      <c r="AC357" s="83">
        <v>2329000</v>
      </c>
      <c r="AD357" s="83">
        <v>0</v>
      </c>
      <c r="AE357" s="83">
        <v>0</v>
      </c>
      <c r="AF357" s="83">
        <v>0</v>
      </c>
      <c r="AG357" s="83">
        <v>0</v>
      </c>
      <c r="AH357" s="83">
        <v>0</v>
      </c>
      <c r="AI357" s="83">
        <v>0</v>
      </c>
      <c r="AJ357" s="83">
        <v>0</v>
      </c>
      <c r="AK357" s="83">
        <v>0</v>
      </c>
      <c r="AL357" s="83">
        <v>0</v>
      </c>
      <c r="AM357" s="83">
        <v>0</v>
      </c>
      <c r="AN357" s="83">
        <v>0</v>
      </c>
      <c r="AO357" s="83">
        <v>0</v>
      </c>
      <c r="AP357" s="83"/>
      <c r="AQ357" s="83">
        <v>281000</v>
      </c>
      <c r="AR357" s="82">
        <v>2016</v>
      </c>
      <c r="AS357" s="83">
        <v>542484000</v>
      </c>
      <c r="AT357" s="83">
        <v>0</v>
      </c>
      <c r="AU357" s="83">
        <v>0</v>
      </c>
      <c r="AV357" s="83">
        <v>0</v>
      </c>
      <c r="AW357" s="83">
        <v>537455000</v>
      </c>
      <c r="AX357" s="83">
        <v>3932000</v>
      </c>
      <c r="AY357" s="83">
        <v>0</v>
      </c>
      <c r="AZ357" s="83">
        <v>3932000</v>
      </c>
      <c r="BA357" s="83">
        <v>1098000</v>
      </c>
      <c r="BB357" s="84" t="s">
        <v>780</v>
      </c>
    </row>
    <row r="358" spans="1:54" x14ac:dyDescent="0.25">
      <c r="A358" s="62" t="str">
        <f t="shared" si="5"/>
        <v>111081</v>
      </c>
      <c r="B358" s="68">
        <f>INDEX('Bilag 3'!$B$10:$B$637,MATCH('Data - enkelt'!A358,'Bilag 3'!$G$10:$G$637,0))</f>
        <v>11108</v>
      </c>
      <c r="C358" s="68">
        <f>INDEX('Bilag 3'!$D$10:$D$637,MATCH('Data - enkelt'!A358,'Bilag 3'!$G$10:$G$637,0))</f>
        <v>1</v>
      </c>
      <c r="D358" s="63" t="str">
        <f t="array" ref="D358">INDEX('Bilag 3'!$E$10:$E$636,MATCH(F358&amp;"_"&amp;G358,'Bilag 3'!$A$10:$A$636&amp;"_"&amp;'Bilag 3'!$C$10:$C$636,0))&amp;" - "&amp;INDEX('Bilag 3'!$F$10:$F$636,MATCH(F358&amp;"_"&amp;G358,'Bilag 3'!$A$10:$A$636&amp;"_"&amp;'Bilag 3'!$C$10:$C$636,0))</f>
        <v>BIL Danmark - Danske Small Cap aktier</v>
      </c>
      <c r="E358" s="82">
        <v>201612</v>
      </c>
      <c r="F358" s="82">
        <v>11108</v>
      </c>
      <c r="G358" s="82">
        <v>1</v>
      </c>
      <c r="H358" s="83">
        <v>0</v>
      </c>
      <c r="I358" s="83">
        <v>119000</v>
      </c>
      <c r="J358" s="83">
        <v>9745000</v>
      </c>
      <c r="K358" s="83">
        <v>0</v>
      </c>
      <c r="L358" s="83">
        <v>0</v>
      </c>
      <c r="M358" s="83">
        <v>0</v>
      </c>
      <c r="N358" s="83">
        <v>0</v>
      </c>
      <c r="O358" s="83">
        <v>0</v>
      </c>
      <c r="P358" s="83">
        <v>0</v>
      </c>
      <c r="Q358" s="83">
        <v>890000</v>
      </c>
      <c r="R358" s="83">
        <v>10656000</v>
      </c>
      <c r="S358" s="83">
        <v>0</v>
      </c>
      <c r="T358" s="83">
        <v>-90000</v>
      </c>
      <c r="U358" s="84" t="s">
        <v>1096</v>
      </c>
      <c r="V358" s="83">
        <v>571748000</v>
      </c>
      <c r="W358" s="83">
        <v>1214000</v>
      </c>
      <c r="X358" s="83">
        <v>1214000</v>
      </c>
      <c r="Y358" s="83">
        <v>0</v>
      </c>
      <c r="Z358" s="83">
        <v>0</v>
      </c>
      <c r="AA358" s="83">
        <v>0</v>
      </c>
      <c r="AB358" s="83">
        <v>0</v>
      </c>
      <c r="AC358" s="83">
        <v>0</v>
      </c>
      <c r="AD358" s="83">
        <v>565044000</v>
      </c>
      <c r="AE358" s="83">
        <v>524812000</v>
      </c>
      <c r="AF358" s="83">
        <v>40232000</v>
      </c>
      <c r="AG358" s="83">
        <v>0</v>
      </c>
      <c r="AH358" s="83">
        <v>0</v>
      </c>
      <c r="AI358" s="83">
        <v>0</v>
      </c>
      <c r="AJ358" s="83">
        <v>0</v>
      </c>
      <c r="AK358" s="83">
        <v>0</v>
      </c>
      <c r="AL358" s="83">
        <v>0</v>
      </c>
      <c r="AM358" s="83">
        <v>0</v>
      </c>
      <c r="AN358" s="83">
        <v>0</v>
      </c>
      <c r="AO358" s="83">
        <v>0</v>
      </c>
      <c r="AP358" s="83">
        <v>0</v>
      </c>
      <c r="AQ358" s="83">
        <v>5490000</v>
      </c>
      <c r="AR358" s="82">
        <v>2016</v>
      </c>
      <c r="AS358" s="83">
        <v>571748000</v>
      </c>
      <c r="AT358" s="83">
        <v>3226000</v>
      </c>
      <c r="AU358" s="83">
        <v>0</v>
      </c>
      <c r="AV358" s="83">
        <v>3226000</v>
      </c>
      <c r="AW358" s="83">
        <v>562282000</v>
      </c>
      <c r="AX358" s="83">
        <v>0</v>
      </c>
      <c r="AY358" s="83">
        <v>0</v>
      </c>
      <c r="AZ358" s="83">
        <v>0</v>
      </c>
      <c r="BA358" s="83">
        <v>6240000</v>
      </c>
      <c r="BB358" s="84" t="s">
        <v>780</v>
      </c>
    </row>
    <row r="359" spans="1:54" x14ac:dyDescent="0.25">
      <c r="A359" s="62" t="str">
        <f t="shared" si="5"/>
        <v>111091</v>
      </c>
      <c r="B359" s="68">
        <f>INDEX('Bilag 3'!$B$10:$B$637,MATCH('Data - enkelt'!A359,'Bilag 3'!$G$10:$G$637,0))</f>
        <v>11109</v>
      </c>
      <c r="C359" s="68">
        <f>INDEX('Bilag 3'!$D$10:$D$637,MATCH('Data - enkelt'!A359,'Bilag 3'!$G$10:$G$637,0))</f>
        <v>1</v>
      </c>
      <c r="D359" s="63" t="str">
        <f t="array" ref="D359">INDEX('Bilag 3'!$E$10:$E$636,MATCH(F359&amp;"_"&amp;G359,'Bilag 3'!$A$10:$A$636&amp;"_"&amp;'Bilag 3'!$C$10:$C$636,0))&amp;" - "&amp;INDEX('Bilag 3'!$F$10:$F$636,MATCH(F359&amp;"_"&amp;G359,'Bilag 3'!$A$10:$A$636&amp;"_"&amp;'Bilag 3'!$C$10:$C$636,0))</f>
        <v>AL Invest, Udenlandske Aktier, Etisk - AL Invest, Udenlandske Aktier, Etisk KL</v>
      </c>
      <c r="E359" s="82">
        <v>201612</v>
      </c>
      <c r="F359" s="82">
        <v>11109</v>
      </c>
      <c r="G359" s="82">
        <v>1</v>
      </c>
      <c r="H359" s="83">
        <v>-61000</v>
      </c>
      <c r="I359" s="83">
        <v>0</v>
      </c>
      <c r="J359" s="83">
        <v>54866000</v>
      </c>
      <c r="K359" s="83">
        <v>0</v>
      </c>
      <c r="L359" s="83">
        <v>139654000</v>
      </c>
      <c r="M359" s="83">
        <v>0</v>
      </c>
      <c r="N359" s="83">
        <v>0</v>
      </c>
      <c r="O359" s="83">
        <v>-181000</v>
      </c>
      <c r="P359" s="83">
        <v>63000</v>
      </c>
      <c r="Q359" s="83">
        <v>2818000</v>
      </c>
      <c r="R359" s="83">
        <v>23823000</v>
      </c>
      <c r="S359" s="83">
        <v>0</v>
      </c>
      <c r="T359" s="83">
        <v>4447000</v>
      </c>
      <c r="U359" s="84" t="s">
        <v>1097</v>
      </c>
      <c r="V359" s="83">
        <v>2106256000</v>
      </c>
      <c r="W359" s="83">
        <v>5334000</v>
      </c>
      <c r="X359" s="83">
        <v>5306000</v>
      </c>
      <c r="Y359" s="83">
        <v>28000</v>
      </c>
      <c r="Z359" s="83">
        <v>0</v>
      </c>
      <c r="AA359" s="83">
        <v>0</v>
      </c>
      <c r="AB359" s="83">
        <v>0</v>
      </c>
      <c r="AC359" s="83">
        <v>0</v>
      </c>
      <c r="AD359" s="83">
        <v>2091455000</v>
      </c>
      <c r="AE359" s="83">
        <v>33920000</v>
      </c>
      <c r="AF359" s="83">
        <v>2057535000</v>
      </c>
      <c r="AG359" s="83">
        <v>0</v>
      </c>
      <c r="AH359" s="83">
        <v>0</v>
      </c>
      <c r="AI359" s="83">
        <v>0</v>
      </c>
      <c r="AJ359" s="83">
        <v>0</v>
      </c>
      <c r="AK359" s="83">
        <v>0</v>
      </c>
      <c r="AL359" s="83">
        <v>0</v>
      </c>
      <c r="AM359" s="83">
        <v>0</v>
      </c>
      <c r="AN359" s="83">
        <v>0</v>
      </c>
      <c r="AO359" s="83">
        <v>0</v>
      </c>
      <c r="AP359" s="83">
        <v>0</v>
      </c>
      <c r="AQ359" s="83">
        <v>9467000</v>
      </c>
      <c r="AR359" s="82">
        <v>2016</v>
      </c>
      <c r="AS359" s="83">
        <v>2106256000</v>
      </c>
      <c r="AT359" s="83">
        <v>1659000</v>
      </c>
      <c r="AU359" s="83">
        <v>1659000</v>
      </c>
      <c r="AV359" s="83">
        <v>0</v>
      </c>
      <c r="AW359" s="83">
        <v>2088927000</v>
      </c>
      <c r="AX359" s="83">
        <v>0</v>
      </c>
      <c r="AY359" s="83">
        <v>0</v>
      </c>
      <c r="AZ359" s="83">
        <v>0</v>
      </c>
      <c r="BA359" s="83">
        <v>15670000</v>
      </c>
      <c r="BB359" s="84" t="s">
        <v>780</v>
      </c>
    </row>
    <row r="360" spans="1:54" x14ac:dyDescent="0.25">
      <c r="A360" s="62" t="str">
        <f t="shared" si="5"/>
        <v>111142</v>
      </c>
      <c r="B360" s="68">
        <f>INDEX('Bilag 3'!$B$10:$B$637,MATCH('Data - enkelt'!A360,'Bilag 3'!$G$10:$G$637,0))</f>
        <v>11114</v>
      </c>
      <c r="C360" s="68">
        <f>INDEX('Bilag 3'!$D$10:$D$637,MATCH('Data - enkelt'!A360,'Bilag 3'!$G$10:$G$637,0))</f>
        <v>2</v>
      </c>
      <c r="D360" s="63" t="str">
        <f t="array" ref="D360">INDEX('Bilag 3'!$E$10:$E$636,MATCH(F360&amp;"_"&amp;G360,'Bilag 3'!$A$10:$A$636&amp;"_"&amp;'Bilag 3'!$C$10:$C$636,0))&amp;" - "&amp;INDEX('Bilag 3'!$F$10:$F$636,MATCH(F360&amp;"_"&amp;G360,'Bilag 3'!$A$10:$A$636&amp;"_"&amp;'Bilag 3'!$C$10:$C$636,0))</f>
        <v>Nordea Invest Bolig - Bolig</v>
      </c>
      <c r="E360" s="82">
        <v>201612</v>
      </c>
      <c r="F360" s="82">
        <v>11114</v>
      </c>
      <c r="G360" s="82">
        <v>2</v>
      </c>
      <c r="H360" s="83">
        <v>2583000</v>
      </c>
      <c r="I360" s="83">
        <v>12000</v>
      </c>
      <c r="J360" s="83">
        <v>0</v>
      </c>
      <c r="K360" s="83">
        <v>1200000</v>
      </c>
      <c r="L360" s="83">
        <v>0</v>
      </c>
      <c r="M360" s="83">
        <v>0</v>
      </c>
      <c r="N360" s="83">
        <v>0</v>
      </c>
      <c r="O360" s="83">
        <v>0</v>
      </c>
      <c r="P360" s="83">
        <v>0</v>
      </c>
      <c r="Q360" s="83">
        <v>0</v>
      </c>
      <c r="R360" s="83">
        <v>393000</v>
      </c>
      <c r="S360" s="83">
        <v>0</v>
      </c>
      <c r="T360" s="83">
        <v>0</v>
      </c>
      <c r="U360" s="84" t="s">
        <v>1098</v>
      </c>
      <c r="V360" s="83">
        <v>112757000</v>
      </c>
      <c r="W360" s="83">
        <v>1143000</v>
      </c>
      <c r="X360" s="83">
        <v>1143000</v>
      </c>
      <c r="Y360" s="83">
        <v>0</v>
      </c>
      <c r="Z360" s="83">
        <v>107891000</v>
      </c>
      <c r="AA360" s="83">
        <v>102878000</v>
      </c>
      <c r="AB360" s="83">
        <v>5013000</v>
      </c>
      <c r="AC360" s="83">
        <v>0</v>
      </c>
      <c r="AD360" s="83">
        <v>0</v>
      </c>
      <c r="AE360" s="83">
        <v>0</v>
      </c>
      <c r="AF360" s="83">
        <v>0</v>
      </c>
      <c r="AG360" s="83">
        <v>0</v>
      </c>
      <c r="AH360" s="83">
        <v>0</v>
      </c>
      <c r="AI360" s="83">
        <v>0</v>
      </c>
      <c r="AJ360" s="83">
        <v>0</v>
      </c>
      <c r="AK360" s="83">
        <v>0</v>
      </c>
      <c r="AL360" s="83">
        <v>0</v>
      </c>
      <c r="AM360" s="83">
        <v>0</v>
      </c>
      <c r="AN360" s="83">
        <v>0</v>
      </c>
      <c r="AO360" s="83">
        <v>0</v>
      </c>
      <c r="AP360" s="83">
        <v>0</v>
      </c>
      <c r="AQ360" s="83">
        <v>3722000</v>
      </c>
      <c r="AR360" s="82">
        <v>2016</v>
      </c>
      <c r="AS360" s="83">
        <v>112757000</v>
      </c>
      <c r="AT360" s="83">
        <v>0</v>
      </c>
      <c r="AU360" s="83">
        <v>0</v>
      </c>
      <c r="AV360" s="83">
        <v>0</v>
      </c>
      <c r="AW360" s="83">
        <v>112727000</v>
      </c>
      <c r="AX360" s="83">
        <v>0</v>
      </c>
      <c r="AY360" s="83">
        <v>0</v>
      </c>
      <c r="AZ360" s="83">
        <v>0</v>
      </c>
      <c r="BA360" s="83">
        <v>29000</v>
      </c>
      <c r="BB360" s="84" t="s">
        <v>780</v>
      </c>
    </row>
    <row r="361" spans="1:54" x14ac:dyDescent="0.25">
      <c r="A361" s="62" t="str">
        <f t="shared" si="5"/>
        <v>111151</v>
      </c>
      <c r="B361" s="68">
        <f>INDEX('Bilag 3'!$B$10:$B$637,MATCH('Data - enkelt'!A361,'Bilag 3'!$G$10:$G$637,0))</f>
        <v>11115</v>
      </c>
      <c r="C361" s="68">
        <f>INDEX('Bilag 3'!$D$10:$D$637,MATCH('Data - enkelt'!A361,'Bilag 3'!$G$10:$G$637,0))</f>
        <v>1</v>
      </c>
      <c r="D361" s="63" t="str">
        <f t="array" ref="D361">INDEX('Bilag 3'!$E$10:$E$636,MATCH(F361&amp;"_"&amp;G361,'Bilag 3'!$A$10:$A$636&amp;"_"&amp;'Bilag 3'!$C$10:$C$636,0))&amp;" - "&amp;INDEX('Bilag 3'!$F$10:$F$636,MATCH(F361&amp;"_"&amp;G361,'Bilag 3'!$A$10:$A$636&amp;"_"&amp;'Bilag 3'!$C$10:$C$636,0))</f>
        <v>Nykredit Invest Almen Bolig - Korte obligationer</v>
      </c>
      <c r="E361" s="82">
        <v>201612</v>
      </c>
      <c r="F361" s="82">
        <v>11115</v>
      </c>
      <c r="G361" s="82">
        <v>1</v>
      </c>
      <c r="H361" s="83">
        <v>4862000</v>
      </c>
      <c r="I361" s="83">
        <v>16000</v>
      </c>
      <c r="J361" s="83">
        <v>0</v>
      </c>
      <c r="K361" s="83">
        <v>3105000</v>
      </c>
      <c r="L361" s="83">
        <v>0</v>
      </c>
      <c r="M361" s="83">
        <v>0</v>
      </c>
      <c r="N361" s="83">
        <v>0</v>
      </c>
      <c r="O361" s="83">
        <v>0</v>
      </c>
      <c r="P361" s="83">
        <v>0</v>
      </c>
      <c r="Q361" s="83">
        <v>0</v>
      </c>
      <c r="R361" s="83">
        <v>874000</v>
      </c>
      <c r="S361" s="83">
        <v>0</v>
      </c>
      <c r="T361" s="83">
        <v>0</v>
      </c>
      <c r="U361" s="84" t="s">
        <v>1099</v>
      </c>
      <c r="V361" s="83">
        <v>386565000</v>
      </c>
      <c r="W361" s="83">
        <v>125000</v>
      </c>
      <c r="X361" s="83">
        <v>125000</v>
      </c>
      <c r="Y361" s="83">
        <v>0</v>
      </c>
      <c r="Z361" s="83">
        <v>370462000</v>
      </c>
      <c r="AA361" s="83">
        <v>370462000</v>
      </c>
      <c r="AB361" s="83">
        <v>0</v>
      </c>
      <c r="AC361" s="83">
        <v>0</v>
      </c>
      <c r="AD361" s="83">
        <v>0</v>
      </c>
      <c r="AE361" s="83">
        <v>0</v>
      </c>
      <c r="AF361" s="83">
        <v>0</v>
      </c>
      <c r="AG361" s="83">
        <v>0</v>
      </c>
      <c r="AH361" s="83">
        <v>0</v>
      </c>
      <c r="AI361" s="83">
        <v>0</v>
      </c>
      <c r="AJ361" s="83">
        <v>0</v>
      </c>
      <c r="AK361" s="83">
        <v>0</v>
      </c>
      <c r="AL361" s="83">
        <v>0</v>
      </c>
      <c r="AM361" s="83">
        <v>0</v>
      </c>
      <c r="AN361" s="83">
        <v>0</v>
      </c>
      <c r="AO361" s="83">
        <v>0</v>
      </c>
      <c r="AP361" s="83">
        <v>0</v>
      </c>
      <c r="AQ361" s="83">
        <v>15978000</v>
      </c>
      <c r="AR361" s="82">
        <v>2016</v>
      </c>
      <c r="AS361" s="83">
        <v>386565000</v>
      </c>
      <c r="AT361" s="83">
        <v>158000</v>
      </c>
      <c r="AU361" s="83">
        <v>0</v>
      </c>
      <c r="AV361" s="83">
        <v>158000</v>
      </c>
      <c r="AW361" s="83">
        <v>386407000</v>
      </c>
      <c r="AX361" s="83">
        <v>0</v>
      </c>
      <c r="AY361" s="83">
        <v>0</v>
      </c>
      <c r="AZ361" s="83">
        <v>0</v>
      </c>
      <c r="BA361" s="83">
        <v>0</v>
      </c>
      <c r="BB361" s="84" t="s">
        <v>780</v>
      </c>
    </row>
    <row r="362" spans="1:54" x14ac:dyDescent="0.25">
      <c r="A362" s="62" t="str">
        <f t="shared" si="5"/>
        <v>111152</v>
      </c>
      <c r="B362" s="68">
        <f>INDEX('Bilag 3'!$B$10:$B$637,MATCH('Data - enkelt'!A362,'Bilag 3'!$G$10:$G$637,0))</f>
        <v>11115</v>
      </c>
      <c r="C362" s="68">
        <f>INDEX('Bilag 3'!$D$10:$D$637,MATCH('Data - enkelt'!A362,'Bilag 3'!$G$10:$G$637,0))</f>
        <v>2</v>
      </c>
      <c r="D362" s="63" t="str">
        <f t="array" ref="D362">INDEX('Bilag 3'!$E$10:$E$636,MATCH(F362&amp;"_"&amp;G362,'Bilag 3'!$A$10:$A$636&amp;"_"&amp;'Bilag 3'!$C$10:$C$636,0))&amp;" - "&amp;INDEX('Bilag 3'!$F$10:$F$636,MATCH(F362&amp;"_"&amp;G362,'Bilag 3'!$A$10:$A$636&amp;"_"&amp;'Bilag 3'!$C$10:$C$636,0))</f>
        <v>Nykredit Invest Almen Bolig - Mellemlange obligationer</v>
      </c>
      <c r="E362" s="82">
        <v>201612</v>
      </c>
      <c r="F362" s="82">
        <v>11115</v>
      </c>
      <c r="G362" s="82">
        <v>2</v>
      </c>
      <c r="H362" s="83">
        <v>7696000</v>
      </c>
      <c r="I362" s="83">
        <v>5000</v>
      </c>
      <c r="J362" s="83">
        <v>0</v>
      </c>
      <c r="K362" s="83">
        <v>9733000</v>
      </c>
      <c r="L362" s="83">
        <v>0</v>
      </c>
      <c r="M362" s="83">
        <v>0</v>
      </c>
      <c r="N362" s="83">
        <v>-186000</v>
      </c>
      <c r="O362" s="83">
        <v>0</v>
      </c>
      <c r="P362" s="83">
        <v>0</v>
      </c>
      <c r="Q362" s="83">
        <v>0</v>
      </c>
      <c r="R362" s="83">
        <v>1107000</v>
      </c>
      <c r="S362" s="83">
        <v>0</v>
      </c>
      <c r="T362" s="83">
        <v>0</v>
      </c>
      <c r="U362" s="84" t="s">
        <v>1100</v>
      </c>
      <c r="V362" s="83">
        <v>472512000</v>
      </c>
      <c r="W362" s="83">
        <v>273000</v>
      </c>
      <c r="X362" s="83">
        <v>273000</v>
      </c>
      <c r="Y362" s="83">
        <v>0</v>
      </c>
      <c r="Z362" s="83">
        <v>453041000</v>
      </c>
      <c r="AA362" s="83">
        <v>453041000</v>
      </c>
      <c r="AB362" s="83">
        <v>0</v>
      </c>
      <c r="AC362" s="83">
        <v>0</v>
      </c>
      <c r="AD362" s="83">
        <v>0</v>
      </c>
      <c r="AE362" s="83">
        <v>0</v>
      </c>
      <c r="AF362" s="83">
        <v>0</v>
      </c>
      <c r="AG362" s="83">
        <v>0</v>
      </c>
      <c r="AH362" s="83">
        <v>0</v>
      </c>
      <c r="AI362" s="83">
        <v>0</v>
      </c>
      <c r="AJ362" s="83">
        <v>0</v>
      </c>
      <c r="AK362" s="83">
        <v>0</v>
      </c>
      <c r="AL362" s="83">
        <v>0</v>
      </c>
      <c r="AM362" s="83">
        <v>24000</v>
      </c>
      <c r="AN362" s="83">
        <v>0</v>
      </c>
      <c r="AO362" s="83">
        <v>24000</v>
      </c>
      <c r="AP362" s="83">
        <v>0</v>
      </c>
      <c r="AQ362" s="83">
        <v>19175000</v>
      </c>
      <c r="AR362" s="82">
        <v>2016</v>
      </c>
      <c r="AS362" s="83">
        <v>472512000</v>
      </c>
      <c r="AT362" s="83">
        <v>187000</v>
      </c>
      <c r="AU362" s="83">
        <v>0</v>
      </c>
      <c r="AV362" s="83">
        <v>187000</v>
      </c>
      <c r="AW362" s="83">
        <v>472324000</v>
      </c>
      <c r="AX362" s="83">
        <v>0</v>
      </c>
      <c r="AY362" s="83">
        <v>0</v>
      </c>
      <c r="AZ362" s="83">
        <v>0</v>
      </c>
      <c r="BA362" s="83">
        <v>0</v>
      </c>
      <c r="BB362" s="84" t="s">
        <v>780</v>
      </c>
    </row>
    <row r="363" spans="1:54" x14ac:dyDescent="0.25">
      <c r="A363" s="62" t="str">
        <f t="shared" si="5"/>
        <v>111223</v>
      </c>
      <c r="B363" s="68">
        <f>INDEX('Bilag 3'!$B$10:$B$637,MATCH('Data - enkelt'!A363,'Bilag 3'!$G$10:$G$637,0))</f>
        <v>11122</v>
      </c>
      <c r="C363" s="68">
        <f>INDEX('Bilag 3'!$D$10:$D$637,MATCH('Data - enkelt'!A363,'Bilag 3'!$G$10:$G$637,0))</f>
        <v>3</v>
      </c>
      <c r="D363" s="63" t="str">
        <f t="array" ref="D363">INDEX('Bilag 3'!$E$10:$E$636,MATCH(F363&amp;"_"&amp;G363,'Bilag 3'!$A$10:$A$636&amp;"_"&amp;'Bilag 3'!$C$10:$C$636,0))&amp;" - "&amp;INDEX('Bilag 3'!$F$10:$F$636,MATCH(F363&amp;"_"&amp;G363,'Bilag 3'!$A$10:$A$636&amp;"_"&amp;'Bilag 3'!$C$10:$C$636,0))</f>
        <v>Nykredit Invest - Globale Aktier Basis</v>
      </c>
      <c r="E363" s="82">
        <v>201612</v>
      </c>
      <c r="F363" s="82">
        <v>11122</v>
      </c>
      <c r="G363" s="82">
        <v>3</v>
      </c>
      <c r="H363" s="83">
        <v>59000</v>
      </c>
      <c r="I363" s="83">
        <v>37000</v>
      </c>
      <c r="J363" s="83">
        <v>30382000</v>
      </c>
      <c r="K363" s="83">
        <v>0</v>
      </c>
      <c r="L363" s="83">
        <v>0</v>
      </c>
      <c r="M363" s="83">
        <v>0</v>
      </c>
      <c r="N363" s="83">
        <v>-116000</v>
      </c>
      <c r="O363" s="83">
        <v>796000</v>
      </c>
      <c r="P363" s="83">
        <v>35000</v>
      </c>
      <c r="Q363" s="83">
        <v>1098000</v>
      </c>
      <c r="R363" s="83">
        <v>6000000</v>
      </c>
      <c r="S363" s="83">
        <v>0</v>
      </c>
      <c r="T363" s="83">
        <v>-3384000</v>
      </c>
      <c r="U363" s="84" t="s">
        <v>1101</v>
      </c>
      <c r="V363" s="83">
        <v>1671113000</v>
      </c>
      <c r="W363" s="83">
        <v>4819000</v>
      </c>
      <c r="X363" s="83">
        <v>4819000</v>
      </c>
      <c r="Y363" s="83">
        <v>0</v>
      </c>
      <c r="Z363" s="83">
        <v>0</v>
      </c>
      <c r="AA363" s="83">
        <v>0</v>
      </c>
      <c r="AB363" s="83">
        <v>0</v>
      </c>
      <c r="AC363" s="83">
        <v>0</v>
      </c>
      <c r="AD363" s="83">
        <v>1647173000</v>
      </c>
      <c r="AE363" s="83">
        <v>9925000</v>
      </c>
      <c r="AF363" s="83">
        <v>1637248000</v>
      </c>
      <c r="AG363" s="83">
        <v>0</v>
      </c>
      <c r="AH363" s="83">
        <v>0</v>
      </c>
      <c r="AI363" s="83">
        <v>0</v>
      </c>
      <c r="AJ363" s="83">
        <v>0</v>
      </c>
      <c r="AK363" s="83">
        <v>0</v>
      </c>
      <c r="AL363" s="83">
        <v>0</v>
      </c>
      <c r="AM363" s="83">
        <v>39000</v>
      </c>
      <c r="AN363" s="83">
        <v>39000</v>
      </c>
      <c r="AO363" s="83">
        <v>0</v>
      </c>
      <c r="AP363" s="83">
        <v>0</v>
      </c>
      <c r="AQ363" s="83">
        <v>19082000</v>
      </c>
      <c r="AR363" s="82">
        <v>2016</v>
      </c>
      <c r="AS363" s="83">
        <v>1671113000</v>
      </c>
      <c r="AT363" s="83">
        <v>686000</v>
      </c>
      <c r="AU363" s="83">
        <v>2000</v>
      </c>
      <c r="AV363" s="83">
        <v>684000</v>
      </c>
      <c r="AW363" s="83">
        <v>1653526000</v>
      </c>
      <c r="AX363" s="83">
        <v>0</v>
      </c>
      <c r="AY363" s="83">
        <v>0</v>
      </c>
      <c r="AZ363" s="83">
        <v>0</v>
      </c>
      <c r="BA363" s="83">
        <v>16901000</v>
      </c>
      <c r="BB363" s="84" t="s">
        <v>780</v>
      </c>
    </row>
    <row r="364" spans="1:54" x14ac:dyDescent="0.25">
      <c r="A364" s="62" t="str">
        <f t="shared" si="5"/>
        <v>111226</v>
      </c>
      <c r="B364" s="68">
        <f>INDEX('Bilag 3'!$B$10:$B$637,MATCH('Data - enkelt'!A364,'Bilag 3'!$G$10:$G$637,0))</f>
        <v>11122</v>
      </c>
      <c r="C364" s="68">
        <f>INDEX('Bilag 3'!$D$10:$D$637,MATCH('Data - enkelt'!A364,'Bilag 3'!$G$10:$G$637,0))</f>
        <v>6</v>
      </c>
      <c r="D364" s="63" t="str">
        <f t="array" ref="D364">INDEX('Bilag 3'!$E$10:$E$636,MATCH(F364&amp;"_"&amp;G364,'Bilag 3'!$A$10:$A$636&amp;"_"&amp;'Bilag 3'!$C$10:$C$636,0))&amp;" - "&amp;INDEX('Bilag 3'!$F$10:$F$636,MATCH(F364&amp;"_"&amp;G364,'Bilag 3'!$A$10:$A$636&amp;"_"&amp;'Bilag 3'!$C$10:$C$636,0))</f>
        <v>Nykredit Invest - Danske aktier</v>
      </c>
      <c r="E364" s="82">
        <v>201612</v>
      </c>
      <c r="F364" s="82">
        <v>11122</v>
      </c>
      <c r="G364" s="82">
        <v>6</v>
      </c>
      <c r="H364" s="83">
        <v>204000</v>
      </c>
      <c r="I364" s="83">
        <v>290000</v>
      </c>
      <c r="J364" s="83">
        <v>24233000</v>
      </c>
      <c r="K364" s="83">
        <v>0</v>
      </c>
      <c r="L364" s="83">
        <v>0</v>
      </c>
      <c r="M364" s="83">
        <v>0</v>
      </c>
      <c r="N364" s="83">
        <v>-2000</v>
      </c>
      <c r="O364" s="83">
        <v>0</v>
      </c>
      <c r="P364" s="83">
        <v>0</v>
      </c>
      <c r="Q364" s="83">
        <v>2303000</v>
      </c>
      <c r="R364" s="83">
        <v>16211000</v>
      </c>
      <c r="S364" s="83">
        <v>0</v>
      </c>
      <c r="T364" s="83">
        <v>0</v>
      </c>
      <c r="U364" s="84" t="s">
        <v>1102</v>
      </c>
      <c r="V364" s="83">
        <v>1163664000</v>
      </c>
      <c r="W364" s="83">
        <v>11491000</v>
      </c>
      <c r="X364" s="83">
        <v>11490000</v>
      </c>
      <c r="Y364" s="83">
        <v>0</v>
      </c>
      <c r="Z364" s="83">
        <v>0</v>
      </c>
      <c r="AA364" s="83">
        <v>0</v>
      </c>
      <c r="AB364" s="83">
        <v>0</v>
      </c>
      <c r="AC364" s="83">
        <v>0</v>
      </c>
      <c r="AD364" s="83">
        <v>1104933000</v>
      </c>
      <c r="AE364" s="83">
        <v>1091123000</v>
      </c>
      <c r="AF364" s="83">
        <v>13810000</v>
      </c>
      <c r="AG364" s="83">
        <v>0</v>
      </c>
      <c r="AH364" s="83">
        <v>0</v>
      </c>
      <c r="AI364" s="83">
        <v>0</v>
      </c>
      <c r="AJ364" s="83">
        <v>0</v>
      </c>
      <c r="AK364" s="83">
        <v>0</v>
      </c>
      <c r="AL364" s="83">
        <v>0</v>
      </c>
      <c r="AM364" s="83">
        <v>0</v>
      </c>
      <c r="AN364" s="83">
        <v>0</v>
      </c>
      <c r="AO364" s="83">
        <v>0</v>
      </c>
      <c r="AP364" s="83">
        <v>0</v>
      </c>
      <c r="AQ364" s="83">
        <v>47240000</v>
      </c>
      <c r="AR364" s="82">
        <v>2016</v>
      </c>
      <c r="AS364" s="83">
        <v>1163664000</v>
      </c>
      <c r="AT364" s="83">
        <v>1527000</v>
      </c>
      <c r="AU364" s="83">
        <v>10000</v>
      </c>
      <c r="AV364" s="83">
        <v>1517000</v>
      </c>
      <c r="AW364" s="83">
        <v>1115373000</v>
      </c>
      <c r="AX364" s="83">
        <v>0</v>
      </c>
      <c r="AY364" s="83">
        <v>0</v>
      </c>
      <c r="AZ364" s="83">
        <v>0</v>
      </c>
      <c r="BA364" s="83">
        <v>46764000</v>
      </c>
      <c r="BB364" s="84" t="s">
        <v>780</v>
      </c>
    </row>
    <row r="365" spans="1:54" x14ac:dyDescent="0.25">
      <c r="A365" s="62" t="str">
        <f t="shared" si="5"/>
        <v>111227</v>
      </c>
      <c r="B365" s="68">
        <f>INDEX('Bilag 3'!$B$10:$B$637,MATCH('Data - enkelt'!A365,'Bilag 3'!$G$10:$G$637,0))</f>
        <v>11122</v>
      </c>
      <c r="C365" s="68">
        <f>INDEX('Bilag 3'!$D$10:$D$637,MATCH('Data - enkelt'!A365,'Bilag 3'!$G$10:$G$637,0))</f>
        <v>7</v>
      </c>
      <c r="D365" s="63" t="str">
        <f t="array" ref="D365">INDEX('Bilag 3'!$E$10:$E$636,MATCH(F365&amp;"_"&amp;G365,'Bilag 3'!$A$10:$A$636&amp;"_"&amp;'Bilag 3'!$C$10:$C$636,0))&amp;" - "&amp;INDEX('Bilag 3'!$F$10:$F$636,MATCH(F365&amp;"_"&amp;G365,'Bilag 3'!$A$10:$A$636&amp;"_"&amp;'Bilag 3'!$C$10:$C$636,0))</f>
        <v>Nykredit Invest - Korte obligationer</v>
      </c>
      <c r="E365" s="82">
        <v>201612</v>
      </c>
      <c r="F365" s="82">
        <v>11122</v>
      </c>
      <c r="G365" s="82">
        <v>7</v>
      </c>
      <c r="H365" s="83">
        <v>52197000</v>
      </c>
      <c r="I365" s="83">
        <v>72000</v>
      </c>
      <c r="J365" s="83">
        <v>0</v>
      </c>
      <c r="K365" s="83">
        <v>23719000</v>
      </c>
      <c r="L365" s="83">
        <v>0</v>
      </c>
      <c r="M365" s="83">
        <v>0</v>
      </c>
      <c r="N365" s="83">
        <v>-818000</v>
      </c>
      <c r="O365" s="83">
        <v>2000</v>
      </c>
      <c r="P365" s="83">
        <v>0</v>
      </c>
      <c r="Q365" s="83">
        <v>0</v>
      </c>
      <c r="R365" s="83">
        <v>7419000</v>
      </c>
      <c r="S365" s="83">
        <v>0</v>
      </c>
      <c r="T365" s="83">
        <v>0</v>
      </c>
      <c r="U365" s="84" t="s">
        <v>1103</v>
      </c>
      <c r="V365" s="83">
        <v>2988349000</v>
      </c>
      <c r="W365" s="83">
        <v>111737000</v>
      </c>
      <c r="X365" s="83">
        <v>21251000</v>
      </c>
      <c r="Y365" s="83">
        <v>90486000</v>
      </c>
      <c r="Z365" s="83">
        <v>2700141000</v>
      </c>
      <c r="AA365" s="83">
        <v>2607264000</v>
      </c>
      <c r="AB365" s="83">
        <v>92876000</v>
      </c>
      <c r="AC365" s="83">
        <v>0</v>
      </c>
      <c r="AD365" s="83">
        <v>0</v>
      </c>
      <c r="AE365" s="83">
        <v>0</v>
      </c>
      <c r="AF365" s="83">
        <v>0</v>
      </c>
      <c r="AG365" s="83">
        <v>0</v>
      </c>
      <c r="AH365" s="83">
        <v>0</v>
      </c>
      <c r="AI365" s="83">
        <v>0</v>
      </c>
      <c r="AJ365" s="83">
        <v>0</v>
      </c>
      <c r="AK365" s="83">
        <v>0</v>
      </c>
      <c r="AL365" s="83">
        <v>0</v>
      </c>
      <c r="AM365" s="83">
        <v>282000</v>
      </c>
      <c r="AN365" s="83">
        <v>0</v>
      </c>
      <c r="AO365" s="83">
        <v>282000</v>
      </c>
      <c r="AP365" s="83">
        <v>0</v>
      </c>
      <c r="AQ365" s="83">
        <v>176190000</v>
      </c>
      <c r="AR365" s="82">
        <v>2016</v>
      </c>
      <c r="AS365" s="83">
        <v>2988349000</v>
      </c>
      <c r="AT365" s="83">
        <v>426804000</v>
      </c>
      <c r="AU365" s="83">
        <v>0</v>
      </c>
      <c r="AV365" s="83">
        <v>426804000</v>
      </c>
      <c r="AW365" s="83">
        <v>2469381000</v>
      </c>
      <c r="AX365" s="83">
        <v>688000</v>
      </c>
      <c r="AY365" s="83">
        <v>0</v>
      </c>
      <c r="AZ365" s="83">
        <v>688000</v>
      </c>
      <c r="BA365" s="83">
        <v>91476000</v>
      </c>
      <c r="BB365" s="84" t="s">
        <v>780</v>
      </c>
    </row>
    <row r="366" spans="1:54" x14ac:dyDescent="0.25">
      <c r="A366" s="62" t="str">
        <f t="shared" si="5"/>
        <v>111228</v>
      </c>
      <c r="B366" s="68">
        <f>INDEX('Bilag 3'!$B$10:$B$637,MATCH('Data - enkelt'!A366,'Bilag 3'!$G$10:$G$637,0))</f>
        <v>11122</v>
      </c>
      <c r="C366" s="68">
        <f>INDEX('Bilag 3'!$D$10:$D$637,MATCH('Data - enkelt'!A366,'Bilag 3'!$G$10:$G$637,0))</f>
        <v>8</v>
      </c>
      <c r="D366" s="63" t="str">
        <f t="array" ref="D366">INDEX('Bilag 3'!$E$10:$E$636,MATCH(F366&amp;"_"&amp;G366,'Bilag 3'!$A$10:$A$636&amp;"_"&amp;'Bilag 3'!$C$10:$C$636,0))&amp;" - "&amp;INDEX('Bilag 3'!$F$10:$F$636,MATCH(F366&amp;"_"&amp;G366,'Bilag 3'!$A$10:$A$636&amp;"_"&amp;'Bilag 3'!$C$10:$C$636,0))</f>
        <v>Nykredit Invest - Lange obligationer</v>
      </c>
      <c r="E366" s="82">
        <v>201612</v>
      </c>
      <c r="F366" s="82">
        <v>11122</v>
      </c>
      <c r="G366" s="82">
        <v>8</v>
      </c>
      <c r="H366" s="83">
        <v>238431000</v>
      </c>
      <c r="I366" s="83">
        <v>194000</v>
      </c>
      <c r="J366" s="83">
        <v>0</v>
      </c>
      <c r="K366" s="83">
        <v>202064000</v>
      </c>
      <c r="L366" s="83">
        <v>0</v>
      </c>
      <c r="M366" s="83">
        <v>0</v>
      </c>
      <c r="N366" s="83">
        <v>-462000</v>
      </c>
      <c r="O366" s="83">
        <v>-2000</v>
      </c>
      <c r="P366" s="83">
        <v>0</v>
      </c>
      <c r="Q366" s="83">
        <v>0</v>
      </c>
      <c r="R366" s="83">
        <v>42555000</v>
      </c>
      <c r="S366" s="83">
        <v>0</v>
      </c>
      <c r="T366" s="83">
        <v>0</v>
      </c>
      <c r="U366" s="84" t="s">
        <v>1104</v>
      </c>
      <c r="V366" s="83">
        <v>11598930000</v>
      </c>
      <c r="W366" s="83">
        <v>426766000</v>
      </c>
      <c r="X366" s="83">
        <v>22071000</v>
      </c>
      <c r="Y366" s="83">
        <v>404695000</v>
      </c>
      <c r="Z366" s="83">
        <v>10419516000</v>
      </c>
      <c r="AA366" s="83">
        <v>10169634000</v>
      </c>
      <c r="AB366" s="83">
        <v>249882000</v>
      </c>
      <c r="AC366" s="83">
        <v>0</v>
      </c>
      <c r="AD366" s="83">
        <v>0</v>
      </c>
      <c r="AE366" s="83">
        <v>0</v>
      </c>
      <c r="AF366" s="83">
        <v>0</v>
      </c>
      <c r="AG366" s="83">
        <v>0</v>
      </c>
      <c r="AH366" s="83">
        <v>0</v>
      </c>
      <c r="AI366" s="83">
        <v>0</v>
      </c>
      <c r="AJ366" s="83">
        <v>0</v>
      </c>
      <c r="AK366" s="83">
        <v>0</v>
      </c>
      <c r="AL366" s="83">
        <v>0</v>
      </c>
      <c r="AM366" s="83">
        <v>1282000</v>
      </c>
      <c r="AN366" s="83">
        <v>0</v>
      </c>
      <c r="AO366" s="83">
        <v>1282000</v>
      </c>
      <c r="AP366" s="83">
        <v>0</v>
      </c>
      <c r="AQ366" s="83">
        <v>751366000</v>
      </c>
      <c r="AR366" s="82">
        <v>2016</v>
      </c>
      <c r="AS366" s="83">
        <v>11598930000</v>
      </c>
      <c r="AT366" s="83">
        <v>3621177000</v>
      </c>
      <c r="AU366" s="83">
        <v>28284000</v>
      </c>
      <c r="AV366" s="83">
        <v>3592893000</v>
      </c>
      <c r="AW366" s="83">
        <v>7565387000</v>
      </c>
      <c r="AX366" s="83">
        <v>1328000</v>
      </c>
      <c r="AY366" s="83">
        <v>0</v>
      </c>
      <c r="AZ366" s="83">
        <v>1328000</v>
      </c>
      <c r="BA366" s="83">
        <v>411038000</v>
      </c>
      <c r="BB366" s="84" t="s">
        <v>780</v>
      </c>
    </row>
    <row r="367" spans="1:54" x14ac:dyDescent="0.25">
      <c r="A367" s="62" t="str">
        <f t="shared" si="5"/>
        <v>1112210</v>
      </c>
      <c r="B367" s="68">
        <f>INDEX('Bilag 3'!$B$10:$B$637,MATCH('Data - enkelt'!A367,'Bilag 3'!$G$10:$G$637,0))</f>
        <v>11122</v>
      </c>
      <c r="C367" s="68">
        <f>INDEX('Bilag 3'!$D$10:$D$637,MATCH('Data - enkelt'!A367,'Bilag 3'!$G$10:$G$637,0))</f>
        <v>10</v>
      </c>
      <c r="D367" s="63" t="str">
        <f t="array" ref="D367">INDEX('Bilag 3'!$E$10:$E$636,MATCH(F367&amp;"_"&amp;G367,'Bilag 3'!$A$10:$A$636&amp;"_"&amp;'Bilag 3'!$C$10:$C$636,0))&amp;" - "&amp;INDEX('Bilag 3'!$F$10:$F$636,MATCH(F367&amp;"_"&amp;G367,'Bilag 3'!$A$10:$A$636&amp;"_"&amp;'Bilag 3'!$C$10:$C$636,0))</f>
        <v>Nykredit Invest - Korte obligationer Akk.</v>
      </c>
      <c r="E367" s="82">
        <v>201612</v>
      </c>
      <c r="F367" s="82">
        <v>11122</v>
      </c>
      <c r="G367" s="82">
        <v>10</v>
      </c>
      <c r="H367" s="83">
        <v>8304000</v>
      </c>
      <c r="I367" s="83">
        <v>29000</v>
      </c>
      <c r="J367" s="83">
        <v>0</v>
      </c>
      <c r="K367" s="83">
        <v>4470000</v>
      </c>
      <c r="L367" s="83">
        <v>0</v>
      </c>
      <c r="M367" s="83">
        <v>0</v>
      </c>
      <c r="N367" s="83">
        <v>-92000</v>
      </c>
      <c r="O367" s="83">
        <v>1000</v>
      </c>
      <c r="P367" s="83">
        <v>0</v>
      </c>
      <c r="Q367" s="83">
        <v>0</v>
      </c>
      <c r="R367" s="83">
        <v>1353000</v>
      </c>
      <c r="S367" s="83">
        <v>0</v>
      </c>
      <c r="T367" s="83">
        <v>0</v>
      </c>
      <c r="U367" s="84" t="s">
        <v>1105</v>
      </c>
      <c r="V367" s="83">
        <v>316454000</v>
      </c>
      <c r="W367" s="83">
        <v>700000</v>
      </c>
      <c r="X367" s="83">
        <v>700000</v>
      </c>
      <c r="Y367" s="83">
        <v>0</v>
      </c>
      <c r="Z367" s="83">
        <v>297778000</v>
      </c>
      <c r="AA367" s="83">
        <v>297778000</v>
      </c>
      <c r="AB367" s="83">
        <v>0</v>
      </c>
      <c r="AC367" s="83">
        <v>0</v>
      </c>
      <c r="AD367" s="83">
        <v>0</v>
      </c>
      <c r="AE367" s="83">
        <v>0</v>
      </c>
      <c r="AF367" s="83">
        <v>0</v>
      </c>
      <c r="AG367" s="83">
        <v>0</v>
      </c>
      <c r="AH367" s="83">
        <v>0</v>
      </c>
      <c r="AI367" s="83">
        <v>0</v>
      </c>
      <c r="AJ367" s="83">
        <v>0</v>
      </c>
      <c r="AK367" s="83">
        <v>0</v>
      </c>
      <c r="AL367" s="83">
        <v>0</v>
      </c>
      <c r="AM367" s="83">
        <v>28000</v>
      </c>
      <c r="AN367" s="83">
        <v>0</v>
      </c>
      <c r="AO367" s="83">
        <v>28000</v>
      </c>
      <c r="AP367" s="83">
        <v>0</v>
      </c>
      <c r="AQ367" s="83">
        <v>17947000</v>
      </c>
      <c r="AR367" s="82">
        <v>2016</v>
      </c>
      <c r="AS367" s="83">
        <v>316454000</v>
      </c>
      <c r="AT367" s="83">
        <v>43502000</v>
      </c>
      <c r="AU367" s="83">
        <v>0</v>
      </c>
      <c r="AV367" s="83">
        <v>43502000</v>
      </c>
      <c r="AW367" s="83">
        <v>272847000</v>
      </c>
      <c r="AX367" s="83">
        <v>105000</v>
      </c>
      <c r="AY367" s="83">
        <v>0</v>
      </c>
      <c r="AZ367" s="83">
        <v>105000</v>
      </c>
      <c r="BA367" s="83">
        <v>0</v>
      </c>
      <c r="BB367" s="84" t="s">
        <v>780</v>
      </c>
    </row>
    <row r="368" spans="1:54" x14ac:dyDescent="0.25">
      <c r="A368" s="62" t="str">
        <f t="shared" si="5"/>
        <v>1112211</v>
      </c>
      <c r="B368" s="68">
        <f>INDEX('Bilag 3'!$B$10:$B$637,MATCH('Data - enkelt'!A368,'Bilag 3'!$G$10:$G$637,0))</f>
        <v>11122</v>
      </c>
      <c r="C368" s="68">
        <f>INDEX('Bilag 3'!$D$10:$D$637,MATCH('Data - enkelt'!A368,'Bilag 3'!$G$10:$G$637,0))</f>
        <v>11</v>
      </c>
      <c r="D368" s="63" t="str">
        <f t="array" ref="D368">INDEX('Bilag 3'!$E$10:$E$636,MATCH(F368&amp;"_"&amp;G368,'Bilag 3'!$A$10:$A$636&amp;"_"&amp;'Bilag 3'!$C$10:$C$636,0))&amp;" - "&amp;INDEX('Bilag 3'!$F$10:$F$636,MATCH(F368&amp;"_"&amp;G368,'Bilag 3'!$A$10:$A$636&amp;"_"&amp;'Bilag 3'!$C$10:$C$636,0))</f>
        <v>Nykredit Invest - Lange obligationer Akk.</v>
      </c>
      <c r="E368" s="82">
        <v>201612</v>
      </c>
      <c r="F368" s="82">
        <v>11122</v>
      </c>
      <c r="G368" s="82">
        <v>11</v>
      </c>
      <c r="H368" s="83">
        <v>128242000</v>
      </c>
      <c r="I368" s="83">
        <v>152000</v>
      </c>
      <c r="J368" s="83">
        <v>0</v>
      </c>
      <c r="K368" s="83">
        <v>102913000</v>
      </c>
      <c r="L368" s="83">
        <v>0</v>
      </c>
      <c r="M368" s="83">
        <v>0</v>
      </c>
      <c r="N368" s="83">
        <v>615000</v>
      </c>
      <c r="O368" s="83">
        <v>-1000</v>
      </c>
      <c r="P368" s="83">
        <v>0</v>
      </c>
      <c r="Q368" s="83">
        <v>0</v>
      </c>
      <c r="R368" s="83">
        <v>22955000</v>
      </c>
      <c r="S368" s="83">
        <v>0</v>
      </c>
      <c r="T368" s="83">
        <v>0</v>
      </c>
      <c r="U368" s="84" t="s">
        <v>1106</v>
      </c>
      <c r="V368" s="83">
        <v>6562182000</v>
      </c>
      <c r="W368" s="83">
        <v>229567000</v>
      </c>
      <c r="X368" s="83">
        <v>50590000</v>
      </c>
      <c r="Y368" s="83">
        <v>178977000</v>
      </c>
      <c r="Z368" s="83">
        <v>5949194000</v>
      </c>
      <c r="AA368" s="83">
        <v>5788833000</v>
      </c>
      <c r="AB368" s="83">
        <v>160362000</v>
      </c>
      <c r="AC368" s="83">
        <v>0</v>
      </c>
      <c r="AD368" s="83">
        <v>0</v>
      </c>
      <c r="AE368" s="83">
        <v>0</v>
      </c>
      <c r="AF368" s="83">
        <v>0</v>
      </c>
      <c r="AG368" s="83">
        <v>0</v>
      </c>
      <c r="AH368" s="83">
        <v>0</v>
      </c>
      <c r="AI368" s="83">
        <v>0</v>
      </c>
      <c r="AJ368" s="83">
        <v>0</v>
      </c>
      <c r="AK368" s="83">
        <v>0</v>
      </c>
      <c r="AL368" s="83">
        <v>0</v>
      </c>
      <c r="AM368" s="83">
        <v>512000</v>
      </c>
      <c r="AN368" s="83">
        <v>0</v>
      </c>
      <c r="AO368" s="83">
        <v>512000</v>
      </c>
      <c r="AP368" s="83">
        <v>0</v>
      </c>
      <c r="AQ368" s="83">
        <v>382909000</v>
      </c>
      <c r="AR368" s="82">
        <v>2016</v>
      </c>
      <c r="AS368" s="83">
        <v>6562182000</v>
      </c>
      <c r="AT368" s="83">
        <v>1897629000</v>
      </c>
      <c r="AU368" s="83">
        <v>6910000</v>
      </c>
      <c r="AV368" s="83">
        <v>1890719000</v>
      </c>
      <c r="AW368" s="83">
        <v>4369112000</v>
      </c>
      <c r="AX368" s="83">
        <v>8000</v>
      </c>
      <c r="AY368" s="83">
        <v>0</v>
      </c>
      <c r="AZ368" s="83">
        <v>8000</v>
      </c>
      <c r="BA368" s="83">
        <v>295434000</v>
      </c>
      <c r="BB368" s="84" t="s">
        <v>780</v>
      </c>
    </row>
    <row r="369" spans="1:54" x14ac:dyDescent="0.25">
      <c r="A369" s="62" t="str">
        <f t="shared" si="5"/>
        <v>1112213</v>
      </c>
      <c r="B369" s="68">
        <f>INDEX('Bilag 3'!$B$10:$B$637,MATCH('Data - enkelt'!A369,'Bilag 3'!$G$10:$G$637,0))</f>
        <v>11122</v>
      </c>
      <c r="C369" s="68">
        <f>INDEX('Bilag 3'!$D$10:$D$637,MATCH('Data - enkelt'!A369,'Bilag 3'!$G$10:$G$637,0))</f>
        <v>13</v>
      </c>
      <c r="D369" s="63" t="str">
        <f t="array" ref="D369">INDEX('Bilag 3'!$E$10:$E$636,MATCH(F369&amp;"_"&amp;G369,'Bilag 3'!$A$10:$A$636&amp;"_"&amp;'Bilag 3'!$C$10:$C$636,0))&amp;" - "&amp;INDEX('Bilag 3'!$F$10:$F$636,MATCH(F369&amp;"_"&amp;G369,'Bilag 3'!$A$10:$A$636&amp;"_"&amp;'Bilag 3'!$C$10:$C$636,0))</f>
        <v>Nykredit Invest - Danske aktier Akk.</v>
      </c>
      <c r="E369" s="82">
        <v>201612</v>
      </c>
      <c r="F369" s="82">
        <v>11122</v>
      </c>
      <c r="G369" s="82">
        <v>13</v>
      </c>
      <c r="H369" s="83">
        <v>134000</v>
      </c>
      <c r="I369" s="83">
        <v>186000</v>
      </c>
      <c r="J369" s="83">
        <v>11682000</v>
      </c>
      <c r="K369" s="83">
        <v>0</v>
      </c>
      <c r="L369" s="83">
        <v>0</v>
      </c>
      <c r="M369" s="83">
        <v>0</v>
      </c>
      <c r="N369" s="83">
        <v>-2000</v>
      </c>
      <c r="O369" s="83">
        <v>0</v>
      </c>
      <c r="P369" s="83">
        <v>0</v>
      </c>
      <c r="Q369" s="83">
        <v>905000</v>
      </c>
      <c r="R369" s="83">
        <v>8187000</v>
      </c>
      <c r="S369" s="83">
        <v>0</v>
      </c>
      <c r="T369" s="83">
        <v>-1724000</v>
      </c>
      <c r="U369" s="84" t="s">
        <v>1107</v>
      </c>
      <c r="V369" s="83">
        <v>623696000</v>
      </c>
      <c r="W369" s="83">
        <v>3361000</v>
      </c>
      <c r="X369" s="83">
        <v>3361000</v>
      </c>
      <c r="Y369" s="83">
        <v>0</v>
      </c>
      <c r="Z369" s="83">
        <v>0</v>
      </c>
      <c r="AA369" s="83">
        <v>0</v>
      </c>
      <c r="AB369" s="83">
        <v>0</v>
      </c>
      <c r="AC369" s="83">
        <v>0</v>
      </c>
      <c r="AD369" s="83">
        <v>580014000</v>
      </c>
      <c r="AE369" s="83">
        <v>571781000</v>
      </c>
      <c r="AF369" s="83">
        <v>8233000</v>
      </c>
      <c r="AG369" s="83">
        <v>0</v>
      </c>
      <c r="AH369" s="83">
        <v>0</v>
      </c>
      <c r="AI369" s="83">
        <v>0</v>
      </c>
      <c r="AJ369" s="83">
        <v>0</v>
      </c>
      <c r="AK369" s="83">
        <v>0</v>
      </c>
      <c r="AL369" s="83">
        <v>0</v>
      </c>
      <c r="AM369" s="83">
        <v>0</v>
      </c>
      <c r="AN369" s="83">
        <v>0</v>
      </c>
      <c r="AO369" s="83">
        <v>0</v>
      </c>
      <c r="AP369" s="83">
        <v>0</v>
      </c>
      <c r="AQ369" s="83">
        <v>40320000</v>
      </c>
      <c r="AR369" s="82">
        <v>2016</v>
      </c>
      <c r="AS369" s="83">
        <v>623696000</v>
      </c>
      <c r="AT369" s="83">
        <v>775000</v>
      </c>
      <c r="AU369" s="83">
        <v>0</v>
      </c>
      <c r="AV369" s="83">
        <v>775000</v>
      </c>
      <c r="AW369" s="83">
        <v>582973000</v>
      </c>
      <c r="AX369" s="83">
        <v>0</v>
      </c>
      <c r="AY369" s="83">
        <v>0</v>
      </c>
      <c r="AZ369" s="83">
        <v>0</v>
      </c>
      <c r="BA369" s="83">
        <v>39947000</v>
      </c>
      <c r="BB369" s="84" t="s">
        <v>780</v>
      </c>
    </row>
    <row r="370" spans="1:54" x14ac:dyDescent="0.25">
      <c r="A370" s="62" t="str">
        <f t="shared" si="5"/>
        <v>1112216</v>
      </c>
      <c r="B370" s="68">
        <f>INDEX('Bilag 3'!$B$10:$B$637,MATCH('Data - enkelt'!A370,'Bilag 3'!$G$10:$G$637,0))</f>
        <v>11122</v>
      </c>
      <c r="C370" s="68">
        <f>INDEX('Bilag 3'!$D$10:$D$637,MATCH('Data - enkelt'!A370,'Bilag 3'!$G$10:$G$637,0))</f>
        <v>16</v>
      </c>
      <c r="D370" s="63" t="str">
        <f t="array" ref="D370">INDEX('Bilag 3'!$E$10:$E$636,MATCH(F370&amp;"_"&amp;G370,'Bilag 3'!$A$10:$A$636&amp;"_"&amp;'Bilag 3'!$C$10:$C$636,0))&amp;" - "&amp;INDEX('Bilag 3'!$F$10:$F$636,MATCH(F370&amp;"_"&amp;G370,'Bilag 3'!$A$10:$A$636&amp;"_"&amp;'Bilag 3'!$C$10:$C$636,0))</f>
        <v>Nykredit Invest - Globale Aktier SRI</v>
      </c>
      <c r="E370" s="82">
        <v>201612</v>
      </c>
      <c r="F370" s="82">
        <v>11122</v>
      </c>
      <c r="G370" s="82">
        <v>16</v>
      </c>
      <c r="H370" s="83">
        <v>4000</v>
      </c>
      <c r="I370" s="83">
        <v>96000</v>
      </c>
      <c r="J370" s="83">
        <v>19907000</v>
      </c>
      <c r="K370" s="83">
        <v>0</v>
      </c>
      <c r="L370" s="83">
        <v>0</v>
      </c>
      <c r="M370" s="83">
        <v>0</v>
      </c>
      <c r="N370" s="83">
        <v>-2749000</v>
      </c>
      <c r="O370" s="83">
        <v>-1198000</v>
      </c>
      <c r="P370" s="83">
        <v>-5000</v>
      </c>
      <c r="Q370" s="83">
        <v>1537000</v>
      </c>
      <c r="R370" s="83">
        <v>9939000</v>
      </c>
      <c r="S370" s="83">
        <v>0</v>
      </c>
      <c r="T370" s="83">
        <v>-2365000</v>
      </c>
      <c r="U370" s="84" t="s">
        <v>1108</v>
      </c>
      <c r="V370" s="83">
        <v>602718000</v>
      </c>
      <c r="W370" s="83">
        <v>594000</v>
      </c>
      <c r="X370" s="83">
        <v>594000</v>
      </c>
      <c r="Y370" s="83">
        <v>0</v>
      </c>
      <c r="Z370" s="83">
        <v>0</v>
      </c>
      <c r="AA370" s="83">
        <v>0</v>
      </c>
      <c r="AB370" s="83">
        <v>0</v>
      </c>
      <c r="AC370" s="83">
        <v>0</v>
      </c>
      <c r="AD370" s="83">
        <v>595868000</v>
      </c>
      <c r="AE370" s="83">
        <v>13235000</v>
      </c>
      <c r="AF370" s="83">
        <v>582633000</v>
      </c>
      <c r="AG370" s="83">
        <v>0</v>
      </c>
      <c r="AH370" s="83">
        <v>0</v>
      </c>
      <c r="AI370" s="83">
        <v>0</v>
      </c>
      <c r="AJ370" s="83">
        <v>0</v>
      </c>
      <c r="AK370" s="83">
        <v>0</v>
      </c>
      <c r="AL370" s="83">
        <v>0</v>
      </c>
      <c r="AM370" s="83">
        <v>0</v>
      </c>
      <c r="AN370" s="83">
        <v>0</v>
      </c>
      <c r="AO370" s="83">
        <v>0</v>
      </c>
      <c r="AP370" s="83">
        <v>0</v>
      </c>
      <c r="AQ370" s="83">
        <v>6256000</v>
      </c>
      <c r="AR370" s="82">
        <v>2016</v>
      </c>
      <c r="AS370" s="83">
        <v>602718000</v>
      </c>
      <c r="AT370" s="83">
        <v>859000</v>
      </c>
      <c r="AU370" s="83">
        <v>4000</v>
      </c>
      <c r="AV370" s="83">
        <v>854000</v>
      </c>
      <c r="AW370" s="83">
        <v>597506000</v>
      </c>
      <c r="AX370" s="83">
        <v>0</v>
      </c>
      <c r="AY370" s="83">
        <v>0</v>
      </c>
      <c r="AZ370" s="83">
        <v>0</v>
      </c>
      <c r="BA370" s="83">
        <v>4353000</v>
      </c>
      <c r="BB370" s="84" t="s">
        <v>780</v>
      </c>
    </row>
    <row r="371" spans="1:54" x14ac:dyDescent="0.25">
      <c r="A371" s="62" t="str">
        <f t="shared" si="5"/>
        <v>1112219</v>
      </c>
      <c r="B371" s="68">
        <f>INDEX('Bilag 3'!$B$10:$B$637,MATCH('Data - enkelt'!A371,'Bilag 3'!$G$10:$G$637,0))</f>
        <v>11122</v>
      </c>
      <c r="C371" s="68">
        <f>INDEX('Bilag 3'!$D$10:$D$637,MATCH('Data - enkelt'!A371,'Bilag 3'!$G$10:$G$637,0))</f>
        <v>19</v>
      </c>
      <c r="D371" s="63" t="str">
        <f t="array" ref="D371">INDEX('Bilag 3'!$E$10:$E$636,MATCH(F371&amp;"_"&amp;G371,'Bilag 3'!$A$10:$A$636&amp;"_"&amp;'Bilag 3'!$C$10:$C$636,0))&amp;" - "&amp;INDEX('Bilag 3'!$F$10:$F$636,MATCH(F371&amp;"_"&amp;G371,'Bilag 3'!$A$10:$A$636&amp;"_"&amp;'Bilag 3'!$C$10:$C$636,0))</f>
        <v>Nykredit Invest - Klima &amp; Miljø SRI</v>
      </c>
      <c r="E371" s="82">
        <v>201612</v>
      </c>
      <c r="F371" s="82">
        <v>11122</v>
      </c>
      <c r="G371" s="82">
        <v>19</v>
      </c>
      <c r="H371" s="83">
        <v>1000</v>
      </c>
      <c r="I371" s="83">
        <v>2000</v>
      </c>
      <c r="J371" s="83">
        <v>540000</v>
      </c>
      <c r="K371" s="83">
        <v>0</v>
      </c>
      <c r="L371" s="83">
        <v>0</v>
      </c>
      <c r="M371" s="83">
        <v>0</v>
      </c>
      <c r="N371" s="83">
        <v>0</v>
      </c>
      <c r="O371" s="83">
        <v>82000</v>
      </c>
      <c r="P371" s="83">
        <v>0</v>
      </c>
      <c r="Q371" s="83">
        <v>84000</v>
      </c>
      <c r="R371" s="83">
        <v>693000</v>
      </c>
      <c r="S371" s="83">
        <v>0</v>
      </c>
      <c r="T371" s="83">
        <v>-68000</v>
      </c>
      <c r="U371" s="84" t="s">
        <v>1109</v>
      </c>
      <c r="V371" s="83">
        <v>43451000</v>
      </c>
      <c r="W371" s="83">
        <v>81000</v>
      </c>
      <c r="X371" s="83">
        <v>81000</v>
      </c>
      <c r="Y371" s="83">
        <v>0</v>
      </c>
      <c r="Z371" s="83">
        <v>0</v>
      </c>
      <c r="AA371" s="83">
        <v>0</v>
      </c>
      <c r="AB371" s="83">
        <v>0</v>
      </c>
      <c r="AC371" s="83">
        <v>0</v>
      </c>
      <c r="AD371" s="83">
        <v>43292000</v>
      </c>
      <c r="AE371" s="83">
        <v>915000</v>
      </c>
      <c r="AF371" s="83">
        <v>42378000</v>
      </c>
      <c r="AG371" s="83">
        <v>0</v>
      </c>
      <c r="AH371" s="83">
        <v>0</v>
      </c>
      <c r="AI371" s="83">
        <v>0</v>
      </c>
      <c r="AJ371" s="83">
        <v>0</v>
      </c>
      <c r="AK371" s="83">
        <v>0</v>
      </c>
      <c r="AL371" s="83">
        <v>0</v>
      </c>
      <c r="AM371" s="83">
        <v>0</v>
      </c>
      <c r="AN371" s="83">
        <v>0</v>
      </c>
      <c r="AO371" s="83">
        <v>0</v>
      </c>
      <c r="AP371" s="83">
        <v>0</v>
      </c>
      <c r="AQ371" s="83">
        <v>78000</v>
      </c>
      <c r="AR371" s="82">
        <v>2016</v>
      </c>
      <c r="AS371" s="83">
        <v>43451000</v>
      </c>
      <c r="AT371" s="83">
        <v>125000</v>
      </c>
      <c r="AU371" s="83">
        <v>0</v>
      </c>
      <c r="AV371" s="83">
        <v>125000</v>
      </c>
      <c r="AW371" s="83">
        <v>43326000</v>
      </c>
      <c r="AX371" s="83">
        <v>0</v>
      </c>
      <c r="AY371" s="83">
        <v>0</v>
      </c>
      <c r="AZ371" s="83">
        <v>0</v>
      </c>
      <c r="BA371" s="83">
        <v>0</v>
      </c>
      <c r="BB371" s="84" t="s">
        <v>780</v>
      </c>
    </row>
    <row r="372" spans="1:54" x14ac:dyDescent="0.25">
      <c r="A372" s="62" t="str">
        <f t="shared" si="5"/>
        <v>1112221</v>
      </c>
      <c r="B372" s="68">
        <f>INDEX('Bilag 3'!$B$10:$B$637,MATCH('Data - enkelt'!A372,'Bilag 3'!$G$10:$G$637,0))</f>
        <v>11122</v>
      </c>
      <c r="C372" s="68">
        <f>INDEX('Bilag 3'!$D$10:$D$637,MATCH('Data - enkelt'!A372,'Bilag 3'!$G$10:$G$637,0))</f>
        <v>21</v>
      </c>
      <c r="D372" s="63" t="str">
        <f t="array" ref="D372">INDEX('Bilag 3'!$E$10:$E$636,MATCH(F372&amp;"_"&amp;G372,'Bilag 3'!$A$10:$A$636&amp;"_"&amp;'Bilag 3'!$C$10:$C$636,0))&amp;" - "&amp;INDEX('Bilag 3'!$F$10:$F$636,MATCH(F372&amp;"_"&amp;G372,'Bilag 3'!$A$10:$A$636&amp;"_"&amp;'Bilag 3'!$C$10:$C$636,0))</f>
        <v>Nykredit Invest - Globale Fokusaktier</v>
      </c>
      <c r="E372" s="82">
        <v>201612</v>
      </c>
      <c r="F372" s="82">
        <v>11122</v>
      </c>
      <c r="G372" s="82">
        <v>21</v>
      </c>
      <c r="H372" s="83">
        <v>5000</v>
      </c>
      <c r="I372" s="83">
        <v>50000</v>
      </c>
      <c r="J372" s="83">
        <v>10662000</v>
      </c>
      <c r="K372" s="83">
        <v>-167000</v>
      </c>
      <c r="L372" s="83">
        <v>0</v>
      </c>
      <c r="M372" s="83">
        <v>0</v>
      </c>
      <c r="N372" s="83">
        <v>0</v>
      </c>
      <c r="O372" s="83">
        <v>454000</v>
      </c>
      <c r="P372" s="83">
        <v>17000</v>
      </c>
      <c r="Q372" s="83">
        <v>302000</v>
      </c>
      <c r="R372" s="83">
        <v>6662000</v>
      </c>
      <c r="S372" s="83">
        <v>0</v>
      </c>
      <c r="T372" s="83">
        <v>-1149000</v>
      </c>
      <c r="U372" s="84" t="s">
        <v>1110</v>
      </c>
      <c r="V372" s="83">
        <v>277714000</v>
      </c>
      <c r="W372" s="83">
        <v>4936000</v>
      </c>
      <c r="X372" s="83">
        <v>4936000</v>
      </c>
      <c r="Y372" s="83">
        <v>0</v>
      </c>
      <c r="Z372" s="83">
        <v>0</v>
      </c>
      <c r="AA372" s="83">
        <v>0</v>
      </c>
      <c r="AB372" s="83">
        <v>0</v>
      </c>
      <c r="AC372" s="83">
        <v>0</v>
      </c>
      <c r="AD372" s="83">
        <v>270451000</v>
      </c>
      <c r="AE372" s="83">
        <v>7117000</v>
      </c>
      <c r="AF372" s="83">
        <v>263334000</v>
      </c>
      <c r="AG372" s="83">
        <v>0</v>
      </c>
      <c r="AH372" s="83">
        <v>0</v>
      </c>
      <c r="AI372" s="83">
        <v>0</v>
      </c>
      <c r="AJ372" s="83">
        <v>0</v>
      </c>
      <c r="AK372" s="83">
        <v>0</v>
      </c>
      <c r="AL372" s="83">
        <v>0</v>
      </c>
      <c r="AM372" s="83">
        <v>0</v>
      </c>
      <c r="AN372" s="83">
        <v>0</v>
      </c>
      <c r="AO372" s="83">
        <v>0</v>
      </c>
      <c r="AP372" s="83">
        <v>0</v>
      </c>
      <c r="AQ372" s="83">
        <v>2327000</v>
      </c>
      <c r="AR372" s="82">
        <v>2016</v>
      </c>
      <c r="AS372" s="83">
        <v>277714000</v>
      </c>
      <c r="AT372" s="83">
        <v>446000</v>
      </c>
      <c r="AU372" s="83">
        <v>0</v>
      </c>
      <c r="AV372" s="83">
        <v>445000</v>
      </c>
      <c r="AW372" s="83">
        <v>277268000</v>
      </c>
      <c r="AX372" s="83">
        <v>0</v>
      </c>
      <c r="AY372" s="83">
        <v>0</v>
      </c>
      <c r="AZ372" s="83">
        <v>0</v>
      </c>
      <c r="BA372" s="83">
        <v>1000</v>
      </c>
      <c r="BB372" s="84" t="s">
        <v>780</v>
      </c>
    </row>
    <row r="373" spans="1:54" x14ac:dyDescent="0.25">
      <c r="A373" s="62" t="str">
        <f t="shared" si="5"/>
        <v>1112222</v>
      </c>
      <c r="B373" s="68">
        <f>INDEX('Bilag 3'!$B$10:$B$637,MATCH('Data - enkelt'!A373,'Bilag 3'!$G$10:$G$637,0))</f>
        <v>11122</v>
      </c>
      <c r="C373" s="68">
        <f>INDEX('Bilag 3'!$D$10:$D$637,MATCH('Data - enkelt'!A373,'Bilag 3'!$G$10:$G$637,0))</f>
        <v>22</v>
      </c>
      <c r="D373" s="63" t="str">
        <f t="array" ref="D373">INDEX('Bilag 3'!$E$10:$E$636,MATCH(F373&amp;"_"&amp;G373,'Bilag 3'!$A$10:$A$636&amp;"_"&amp;'Bilag 3'!$C$10:$C$636,0))&amp;" - "&amp;INDEX('Bilag 3'!$F$10:$F$636,MATCH(F373&amp;"_"&amp;G373,'Bilag 3'!$A$10:$A$636&amp;"_"&amp;'Bilag 3'!$C$10:$C$636,0))</f>
        <v>Nykredit Invest - Taktisk Allokering</v>
      </c>
      <c r="E373" s="82">
        <v>201612</v>
      </c>
      <c r="F373" s="82">
        <v>11122</v>
      </c>
      <c r="G373" s="82">
        <v>22</v>
      </c>
      <c r="H373" s="83">
        <v>24557000</v>
      </c>
      <c r="I373" s="83">
        <v>132000</v>
      </c>
      <c r="J373" s="83">
        <v>53669000</v>
      </c>
      <c r="K373" s="83">
        <v>36253000</v>
      </c>
      <c r="L373" s="83">
        <v>0</v>
      </c>
      <c r="M373" s="83">
        <v>0</v>
      </c>
      <c r="N373" s="83">
        <v>-403000</v>
      </c>
      <c r="O373" s="83">
        <v>-444000</v>
      </c>
      <c r="P373" s="83">
        <v>-12000</v>
      </c>
      <c r="Q373" s="83">
        <v>1507000</v>
      </c>
      <c r="R373" s="83">
        <v>32210000</v>
      </c>
      <c r="S373" s="83">
        <v>0</v>
      </c>
      <c r="T373" s="83">
        <v>-6616000</v>
      </c>
      <c r="U373" s="84" t="s">
        <v>1111</v>
      </c>
      <c r="V373" s="83">
        <v>4098637000</v>
      </c>
      <c r="W373" s="83">
        <v>167876000</v>
      </c>
      <c r="X373" s="83">
        <v>32259000</v>
      </c>
      <c r="Y373" s="83">
        <v>135617000</v>
      </c>
      <c r="Z373" s="83">
        <v>951274000</v>
      </c>
      <c r="AA373" s="83">
        <v>951274000</v>
      </c>
      <c r="AB373" s="83">
        <v>0</v>
      </c>
      <c r="AC373" s="83">
        <v>0</v>
      </c>
      <c r="AD373" s="83">
        <v>2838048000</v>
      </c>
      <c r="AE373" s="83">
        <v>17959000</v>
      </c>
      <c r="AF373" s="83">
        <v>2820088000</v>
      </c>
      <c r="AG373" s="83">
        <v>0</v>
      </c>
      <c r="AH373" s="83">
        <v>1000</v>
      </c>
      <c r="AI373" s="83">
        <v>0</v>
      </c>
      <c r="AJ373" s="83">
        <v>0</v>
      </c>
      <c r="AK373" s="83">
        <v>0</v>
      </c>
      <c r="AL373" s="83">
        <v>0</v>
      </c>
      <c r="AM373" s="83">
        <v>15000</v>
      </c>
      <c r="AN373" s="83">
        <v>0</v>
      </c>
      <c r="AO373" s="83">
        <v>15000</v>
      </c>
      <c r="AP373" s="83">
        <v>0</v>
      </c>
      <c r="AQ373" s="83">
        <v>141425000</v>
      </c>
      <c r="AR373" s="82">
        <v>2016</v>
      </c>
      <c r="AS373" s="83">
        <v>4098637000</v>
      </c>
      <c r="AT373" s="83">
        <v>241640000</v>
      </c>
      <c r="AU373" s="83">
        <v>1000</v>
      </c>
      <c r="AV373" s="83">
        <v>241639000</v>
      </c>
      <c r="AW373" s="83">
        <v>3721390000</v>
      </c>
      <c r="AX373" s="83">
        <v>0</v>
      </c>
      <c r="AY373" s="83">
        <v>0</v>
      </c>
      <c r="AZ373" s="83">
        <v>0</v>
      </c>
      <c r="BA373" s="83">
        <v>135607000</v>
      </c>
      <c r="BB373" s="84" t="s">
        <v>780</v>
      </c>
    </row>
    <row r="374" spans="1:54" x14ac:dyDescent="0.25">
      <c r="A374" s="62" t="str">
        <f t="shared" si="5"/>
        <v>1112223</v>
      </c>
      <c r="B374" s="68">
        <f>INDEX('Bilag 3'!$B$10:$B$637,MATCH('Data - enkelt'!A374,'Bilag 3'!$G$10:$G$637,0))</f>
        <v>11122</v>
      </c>
      <c r="C374" s="68">
        <f>INDEX('Bilag 3'!$D$10:$D$637,MATCH('Data - enkelt'!A374,'Bilag 3'!$G$10:$G$637,0))</f>
        <v>23</v>
      </c>
      <c r="D374" s="63" t="str">
        <f t="array" ref="D374">INDEX('Bilag 3'!$E$10:$E$636,MATCH(F374&amp;"_"&amp;G374,'Bilag 3'!$A$10:$A$636&amp;"_"&amp;'Bilag 3'!$C$10:$C$636,0))&amp;" - "&amp;INDEX('Bilag 3'!$F$10:$F$636,MATCH(F374&amp;"_"&amp;G374,'Bilag 3'!$A$10:$A$636&amp;"_"&amp;'Bilag 3'!$C$10:$C$636,0))</f>
        <v>Nykredit Invest - Europæiske Virksomhedsobligationer SRI</v>
      </c>
      <c r="E374" s="82">
        <v>201612</v>
      </c>
      <c r="F374" s="82">
        <v>11122</v>
      </c>
      <c r="G374" s="82">
        <v>23</v>
      </c>
      <c r="H374" s="83">
        <v>7887000</v>
      </c>
      <c r="I374" s="83">
        <v>3000</v>
      </c>
      <c r="J374" s="83">
        <v>0</v>
      </c>
      <c r="K374" s="83">
        <v>6161000</v>
      </c>
      <c r="L374" s="83">
        <v>0</v>
      </c>
      <c r="M374" s="83">
        <v>0</v>
      </c>
      <c r="N374" s="83">
        <v>-112000</v>
      </c>
      <c r="O374" s="83">
        <v>-4000</v>
      </c>
      <c r="P374" s="83">
        <v>0</v>
      </c>
      <c r="Q374" s="83">
        <v>0</v>
      </c>
      <c r="R374" s="83">
        <v>2646000</v>
      </c>
      <c r="S374" s="83">
        <v>0</v>
      </c>
      <c r="T374" s="83">
        <v>0</v>
      </c>
      <c r="U374" s="84" t="s">
        <v>1112</v>
      </c>
      <c r="V374" s="83">
        <v>216810000</v>
      </c>
      <c r="W374" s="83">
        <v>2354000</v>
      </c>
      <c r="X374" s="83">
        <v>2354000</v>
      </c>
      <c r="Y374" s="83">
        <v>0</v>
      </c>
      <c r="Z374" s="83">
        <v>214418000</v>
      </c>
      <c r="AA374" s="83">
        <v>34333000</v>
      </c>
      <c r="AB374" s="83">
        <v>178410000</v>
      </c>
      <c r="AC374" s="83">
        <v>1674000</v>
      </c>
      <c r="AD374" s="83">
        <v>0</v>
      </c>
      <c r="AE374" s="83">
        <v>0</v>
      </c>
      <c r="AF374" s="83">
        <v>0</v>
      </c>
      <c r="AG374" s="83">
        <v>0</v>
      </c>
      <c r="AH374" s="83">
        <v>0</v>
      </c>
      <c r="AI374" s="83">
        <v>0</v>
      </c>
      <c r="AJ374" s="83">
        <v>0</v>
      </c>
      <c r="AK374" s="83">
        <v>0</v>
      </c>
      <c r="AL374" s="83">
        <v>0</v>
      </c>
      <c r="AM374" s="83">
        <v>0</v>
      </c>
      <c r="AN374" s="83">
        <v>0</v>
      </c>
      <c r="AO374" s="83">
        <v>0</v>
      </c>
      <c r="AP374" s="83">
        <v>0</v>
      </c>
      <c r="AQ374" s="83">
        <v>39000</v>
      </c>
      <c r="AR374" s="82">
        <v>2016</v>
      </c>
      <c r="AS374" s="83">
        <v>216810000</v>
      </c>
      <c r="AT374" s="83">
        <v>540000</v>
      </c>
      <c r="AU374" s="83">
        <v>0</v>
      </c>
      <c r="AV374" s="83">
        <v>540000</v>
      </c>
      <c r="AW374" s="83">
        <v>215718000</v>
      </c>
      <c r="AX374" s="83">
        <v>552000</v>
      </c>
      <c r="AY374" s="83">
        <v>0</v>
      </c>
      <c r="AZ374" s="83">
        <v>552000</v>
      </c>
      <c r="BA374" s="83">
        <v>0</v>
      </c>
      <c r="BB374" s="84" t="s">
        <v>780</v>
      </c>
    </row>
    <row r="375" spans="1:54" x14ac:dyDescent="0.25">
      <c r="A375" s="62" t="str">
        <f t="shared" si="5"/>
        <v>1112224</v>
      </c>
      <c r="B375" s="68">
        <f>INDEX('Bilag 3'!$B$10:$B$637,MATCH('Data - enkelt'!A375,'Bilag 3'!$G$10:$G$637,0))</f>
        <v>11122</v>
      </c>
      <c r="C375" s="68">
        <f>INDEX('Bilag 3'!$D$10:$D$637,MATCH('Data - enkelt'!A375,'Bilag 3'!$G$10:$G$637,0))</f>
        <v>24</v>
      </c>
      <c r="D375" s="63" t="str">
        <f t="array" ref="D375">INDEX('Bilag 3'!$E$10:$E$636,MATCH(F375&amp;"_"&amp;G375,'Bilag 3'!$A$10:$A$636&amp;"_"&amp;'Bilag 3'!$C$10:$C$636,0))&amp;" - "&amp;INDEX('Bilag 3'!$F$10:$F$636,MATCH(F375&amp;"_"&amp;G375,'Bilag 3'!$A$10:$A$636&amp;"_"&amp;'Bilag 3'!$C$10:$C$636,0))</f>
        <v>Nykredit Invest - Danske Obligationer Basis</v>
      </c>
      <c r="E375" s="82">
        <v>201612</v>
      </c>
      <c r="F375" s="82">
        <v>11122</v>
      </c>
      <c r="G375" s="82">
        <v>24</v>
      </c>
      <c r="H375" s="83">
        <v>630000</v>
      </c>
      <c r="I375" s="83">
        <v>1000</v>
      </c>
      <c r="J375" s="83">
        <v>0</v>
      </c>
      <c r="K375" s="83">
        <v>-70000</v>
      </c>
      <c r="L375" s="83">
        <v>0</v>
      </c>
      <c r="M375" s="83">
        <v>0</v>
      </c>
      <c r="N375" s="83">
        <v>2000</v>
      </c>
      <c r="O375" s="83">
        <v>0</v>
      </c>
      <c r="P375" s="83">
        <v>0</v>
      </c>
      <c r="Q375" s="83">
        <v>0</v>
      </c>
      <c r="R375" s="83">
        <v>76000</v>
      </c>
      <c r="S375" s="83">
        <v>0</v>
      </c>
      <c r="T375" s="83">
        <v>0</v>
      </c>
      <c r="U375" s="84"/>
      <c r="V375" s="83">
        <v>25329000</v>
      </c>
      <c r="W375" s="83">
        <v>12000</v>
      </c>
      <c r="X375" s="83">
        <v>3000</v>
      </c>
      <c r="Y375" s="83">
        <v>9000</v>
      </c>
      <c r="Z375" s="83">
        <v>25314000</v>
      </c>
      <c r="AA375" s="83">
        <v>25314000</v>
      </c>
      <c r="AB375" s="83">
        <v>0</v>
      </c>
      <c r="AC375" s="83">
        <v>0</v>
      </c>
      <c r="AD375" s="83">
        <v>0</v>
      </c>
      <c r="AE375" s="83">
        <v>0</v>
      </c>
      <c r="AF375" s="83">
        <v>0</v>
      </c>
      <c r="AG375" s="83">
        <v>0</v>
      </c>
      <c r="AH375" s="83">
        <v>0</v>
      </c>
      <c r="AI375" s="83">
        <v>0</v>
      </c>
      <c r="AJ375" s="83">
        <v>0</v>
      </c>
      <c r="AK375" s="83">
        <v>0</v>
      </c>
      <c r="AL375" s="83">
        <v>0</v>
      </c>
      <c r="AM375" s="83">
        <v>0</v>
      </c>
      <c r="AN375" s="83">
        <v>0</v>
      </c>
      <c r="AO375" s="83">
        <v>0</v>
      </c>
      <c r="AP375" s="83">
        <v>0</v>
      </c>
      <c r="AQ375" s="83">
        <v>3000</v>
      </c>
      <c r="AR375" s="82">
        <v>2016</v>
      </c>
      <c r="AS375" s="83">
        <v>25329000</v>
      </c>
      <c r="AT375" s="83">
        <v>0</v>
      </c>
      <c r="AU375" s="83">
        <v>0</v>
      </c>
      <c r="AV375" s="83">
        <v>0</v>
      </c>
      <c r="AW375" s="83">
        <v>25329000</v>
      </c>
      <c r="AX375" s="83">
        <v>0</v>
      </c>
      <c r="AY375" s="83">
        <v>0</v>
      </c>
      <c r="AZ375" s="83">
        <v>0</v>
      </c>
      <c r="BA375" s="83">
        <v>0</v>
      </c>
      <c r="BB375" s="84" t="s">
        <v>780</v>
      </c>
    </row>
    <row r="376" spans="1:54" x14ac:dyDescent="0.25">
      <c r="A376" s="62" t="str">
        <f t="shared" si="5"/>
        <v>1112225</v>
      </c>
      <c r="B376" s="68">
        <f>INDEX('Bilag 3'!$B$10:$B$637,MATCH('Data - enkelt'!A376,'Bilag 3'!$G$10:$G$637,0))</f>
        <v>11122</v>
      </c>
      <c r="C376" s="68">
        <f>INDEX('Bilag 3'!$D$10:$D$637,MATCH('Data - enkelt'!A376,'Bilag 3'!$G$10:$G$637,0))</f>
        <v>25</v>
      </c>
      <c r="D376" s="63" t="str">
        <f t="array" ref="D376">INDEX('Bilag 3'!$E$10:$E$636,MATCH(F376&amp;"_"&amp;G376,'Bilag 3'!$A$10:$A$636&amp;"_"&amp;'Bilag 3'!$C$10:$C$636,0))&amp;" - "&amp;INDEX('Bilag 3'!$F$10:$F$636,MATCH(F376&amp;"_"&amp;G376,'Bilag 3'!$A$10:$A$636&amp;"_"&amp;'Bilag 3'!$C$10:$C$636,0))</f>
        <v>Nykredit Invest - Kreditobligationer Akk.</v>
      </c>
      <c r="E376" s="82">
        <v>201612</v>
      </c>
      <c r="F376" s="82">
        <v>11122</v>
      </c>
      <c r="G376" s="82">
        <v>25</v>
      </c>
      <c r="H376" s="83">
        <v>20650000</v>
      </c>
      <c r="I376" s="83">
        <v>20000</v>
      </c>
      <c r="J376" s="83">
        <v>0</v>
      </c>
      <c r="K376" s="83">
        <v>17351000</v>
      </c>
      <c r="L376" s="83">
        <v>0</v>
      </c>
      <c r="M376" s="83">
        <v>0</v>
      </c>
      <c r="N376" s="83">
        <v>-25000</v>
      </c>
      <c r="O376" s="83">
        <v>-84000</v>
      </c>
      <c r="P376" s="83">
        <v>0</v>
      </c>
      <c r="Q376" s="83">
        <v>0</v>
      </c>
      <c r="R376" s="83">
        <v>5657000</v>
      </c>
      <c r="S376" s="83">
        <v>0</v>
      </c>
      <c r="T376" s="83">
        <v>0</v>
      </c>
      <c r="U376" s="84"/>
      <c r="V376" s="83">
        <v>792626000</v>
      </c>
      <c r="W376" s="83">
        <v>25222000</v>
      </c>
      <c r="X376" s="83">
        <v>25222000</v>
      </c>
      <c r="Y376" s="83">
        <v>0</v>
      </c>
      <c r="Z376" s="83">
        <v>765424000</v>
      </c>
      <c r="AA376" s="83">
        <v>183090000</v>
      </c>
      <c r="AB376" s="83">
        <v>581496000</v>
      </c>
      <c r="AC376" s="83">
        <v>837000</v>
      </c>
      <c r="AD376" s="83">
        <v>0</v>
      </c>
      <c r="AE376" s="83">
        <v>0</v>
      </c>
      <c r="AF376" s="83">
        <v>0</v>
      </c>
      <c r="AG376" s="83">
        <v>0</v>
      </c>
      <c r="AH376" s="83">
        <v>0</v>
      </c>
      <c r="AI376" s="83">
        <v>0</v>
      </c>
      <c r="AJ376" s="83">
        <v>0</v>
      </c>
      <c r="AK376" s="83">
        <v>0</v>
      </c>
      <c r="AL376" s="83">
        <v>0</v>
      </c>
      <c r="AM376" s="83">
        <v>3000</v>
      </c>
      <c r="AN376" s="83">
        <v>0</v>
      </c>
      <c r="AO376" s="83">
        <v>3000</v>
      </c>
      <c r="AP376" s="83">
        <v>0</v>
      </c>
      <c r="AQ376" s="83">
        <v>1978000</v>
      </c>
      <c r="AR376" s="82">
        <v>2016</v>
      </c>
      <c r="AS376" s="83">
        <v>792626000</v>
      </c>
      <c r="AT376" s="83">
        <v>572000</v>
      </c>
      <c r="AU376" s="83">
        <v>0</v>
      </c>
      <c r="AV376" s="83">
        <v>572000</v>
      </c>
      <c r="AW376" s="83">
        <v>792024000</v>
      </c>
      <c r="AX376" s="83">
        <v>30000</v>
      </c>
      <c r="AY376" s="83">
        <v>0</v>
      </c>
      <c r="AZ376" s="83">
        <v>30000</v>
      </c>
      <c r="BA376" s="83">
        <v>0</v>
      </c>
      <c r="BB376" s="84" t="s">
        <v>780</v>
      </c>
    </row>
    <row r="377" spans="1:54" x14ac:dyDescent="0.25">
      <c r="A377" s="62" t="str">
        <f t="shared" si="5"/>
        <v>1112226</v>
      </c>
      <c r="B377" s="68">
        <f>INDEX('Bilag 3'!$B$10:$B$637,MATCH('Data - enkelt'!A377,'Bilag 3'!$G$10:$G$637,0))</f>
        <v>11122</v>
      </c>
      <c r="C377" s="68">
        <f>INDEX('Bilag 3'!$D$10:$D$637,MATCH('Data - enkelt'!A377,'Bilag 3'!$G$10:$G$637,0))</f>
        <v>26</v>
      </c>
      <c r="D377" s="63" t="str">
        <f t="array" ref="D377">INDEX('Bilag 3'!$E$10:$E$636,MATCH(F377&amp;"_"&amp;G377,'Bilag 3'!$A$10:$A$636&amp;"_"&amp;'Bilag 3'!$C$10:$C$636,0))&amp;" - "&amp;INDEX('Bilag 3'!$F$10:$F$636,MATCH(F377&amp;"_"&amp;G377,'Bilag 3'!$A$10:$A$636&amp;"_"&amp;'Bilag 3'!$C$10:$C$636,0))</f>
        <v>Nykredit Invest - Kreditobligationer</v>
      </c>
      <c r="E377" s="82">
        <v>201612</v>
      </c>
      <c r="F377" s="82">
        <v>11122</v>
      </c>
      <c r="G377" s="82">
        <v>26</v>
      </c>
      <c r="H377" s="83">
        <v>47295000</v>
      </c>
      <c r="I377" s="83">
        <v>38000</v>
      </c>
      <c r="J377" s="83">
        <v>0</v>
      </c>
      <c r="K377" s="83">
        <v>38369000</v>
      </c>
      <c r="L377" s="83">
        <v>0</v>
      </c>
      <c r="M377" s="83">
        <v>0</v>
      </c>
      <c r="N377" s="83">
        <v>47000</v>
      </c>
      <c r="O377" s="83">
        <v>-48000</v>
      </c>
      <c r="P377" s="83">
        <v>0</v>
      </c>
      <c r="Q377" s="83">
        <v>20000</v>
      </c>
      <c r="R377" s="83">
        <v>12776000</v>
      </c>
      <c r="S377" s="83">
        <v>0</v>
      </c>
      <c r="T377" s="83">
        <v>0</v>
      </c>
      <c r="U377" s="84"/>
      <c r="V377" s="83">
        <v>1709662000</v>
      </c>
      <c r="W377" s="83">
        <v>28445000</v>
      </c>
      <c r="X377" s="83">
        <v>28445000</v>
      </c>
      <c r="Y377" s="83">
        <v>0</v>
      </c>
      <c r="Z377" s="83">
        <v>1676016000</v>
      </c>
      <c r="AA377" s="83">
        <v>302856000</v>
      </c>
      <c r="AB377" s="83">
        <v>1365624000</v>
      </c>
      <c r="AC377" s="83">
        <v>7535000</v>
      </c>
      <c r="AD377" s="83">
        <v>0</v>
      </c>
      <c r="AE377" s="83">
        <v>0</v>
      </c>
      <c r="AF377" s="83">
        <v>0</v>
      </c>
      <c r="AG377" s="83">
        <v>0</v>
      </c>
      <c r="AH377" s="83">
        <v>0</v>
      </c>
      <c r="AI377" s="83">
        <v>0</v>
      </c>
      <c r="AJ377" s="83">
        <v>0</v>
      </c>
      <c r="AK377" s="83">
        <v>0</v>
      </c>
      <c r="AL377" s="83">
        <v>0</v>
      </c>
      <c r="AM377" s="83">
        <v>9000</v>
      </c>
      <c r="AN377" s="83">
        <v>0</v>
      </c>
      <c r="AO377" s="83">
        <v>9000</v>
      </c>
      <c r="AP377" s="83">
        <v>0</v>
      </c>
      <c r="AQ377" s="83">
        <v>5192000</v>
      </c>
      <c r="AR377" s="82">
        <v>2016</v>
      </c>
      <c r="AS377" s="83">
        <v>1709662000</v>
      </c>
      <c r="AT377" s="83">
        <v>1180000</v>
      </c>
      <c r="AU377" s="83">
        <v>0</v>
      </c>
      <c r="AV377" s="83">
        <v>1180000</v>
      </c>
      <c r="AW377" s="83">
        <v>1708469000</v>
      </c>
      <c r="AX377" s="83">
        <v>13000</v>
      </c>
      <c r="AY377" s="83">
        <v>0</v>
      </c>
      <c r="AZ377" s="83">
        <v>13000</v>
      </c>
      <c r="BA377" s="83">
        <v>0</v>
      </c>
      <c r="BB377" s="84" t="s">
        <v>780</v>
      </c>
    </row>
    <row r="378" spans="1:54" x14ac:dyDescent="0.25">
      <c r="A378" s="62" t="str">
        <f t="shared" si="5"/>
        <v>111261</v>
      </c>
      <c r="B378" s="68">
        <f>INDEX('Bilag 3'!$B$10:$B$637,MATCH('Data - enkelt'!A378,'Bilag 3'!$G$10:$G$637,0))</f>
        <v>11126</v>
      </c>
      <c r="C378" s="68">
        <f>INDEX('Bilag 3'!$D$10:$D$637,MATCH('Data - enkelt'!A378,'Bilag 3'!$G$10:$G$637,0))</f>
        <v>1</v>
      </c>
      <c r="D378" s="63" t="str">
        <f t="array" ref="D378">INDEX('Bilag 3'!$E$10:$E$636,MATCH(F378&amp;"_"&amp;G378,'Bilag 3'!$A$10:$A$636&amp;"_"&amp;'Bilag 3'!$C$10:$C$636,0))&amp;" - "&amp;INDEX('Bilag 3'!$F$10:$F$636,MATCH(F378&amp;"_"&amp;G378,'Bilag 3'!$A$10:$A$636&amp;"_"&amp;'Bilag 3'!$C$10:$C$636,0))</f>
        <v>Nordea Invest Kommune - Kommune I</v>
      </c>
      <c r="E378" s="82">
        <v>201612</v>
      </c>
      <c r="F378" s="82">
        <v>11126</v>
      </c>
      <c r="G378" s="82">
        <v>1</v>
      </c>
      <c r="H378" s="83">
        <v>8486000</v>
      </c>
      <c r="I378" s="83">
        <v>87000</v>
      </c>
      <c r="J378" s="83">
        <v>0</v>
      </c>
      <c r="K378" s="83">
        <v>-967000</v>
      </c>
      <c r="L378" s="83">
        <v>0</v>
      </c>
      <c r="M378" s="83">
        <v>0</v>
      </c>
      <c r="N378" s="83">
        <v>0</v>
      </c>
      <c r="O378" s="83">
        <v>0</v>
      </c>
      <c r="P378" s="83">
        <v>0</v>
      </c>
      <c r="Q378" s="83">
        <v>0</v>
      </c>
      <c r="R378" s="83">
        <v>1540000</v>
      </c>
      <c r="S378" s="83">
        <v>0</v>
      </c>
      <c r="T378" s="83">
        <v>0</v>
      </c>
      <c r="U378" s="84" t="s">
        <v>1113</v>
      </c>
      <c r="V378" s="83">
        <v>635005000</v>
      </c>
      <c r="W378" s="83">
        <v>20937000</v>
      </c>
      <c r="X378" s="83">
        <v>20937000</v>
      </c>
      <c r="Y378" s="83">
        <v>0</v>
      </c>
      <c r="Z378" s="83">
        <v>601656000</v>
      </c>
      <c r="AA378" s="83">
        <v>582105000</v>
      </c>
      <c r="AB378" s="83">
        <v>19551000</v>
      </c>
      <c r="AC378" s="83">
        <v>0</v>
      </c>
      <c r="AD378" s="83">
        <v>0</v>
      </c>
      <c r="AE378" s="83">
        <v>0</v>
      </c>
      <c r="AF378" s="83">
        <v>0</v>
      </c>
      <c r="AG378" s="83">
        <v>0</v>
      </c>
      <c r="AH378" s="83">
        <v>0</v>
      </c>
      <c r="AI378" s="83">
        <v>0</v>
      </c>
      <c r="AJ378" s="83">
        <v>0</v>
      </c>
      <c r="AK378" s="83">
        <v>0</v>
      </c>
      <c r="AL378" s="83">
        <v>0</v>
      </c>
      <c r="AM378" s="83">
        <v>0</v>
      </c>
      <c r="AN378" s="83">
        <v>0</v>
      </c>
      <c r="AO378" s="83">
        <v>0</v>
      </c>
      <c r="AP378" s="83">
        <v>0</v>
      </c>
      <c r="AQ378" s="83">
        <v>12413000</v>
      </c>
      <c r="AR378" s="82">
        <v>2016</v>
      </c>
      <c r="AS378" s="83">
        <v>635005000</v>
      </c>
      <c r="AT378" s="83">
        <v>0</v>
      </c>
      <c r="AU378" s="83">
        <v>0</v>
      </c>
      <c r="AV378" s="83">
        <v>0</v>
      </c>
      <c r="AW378" s="83">
        <v>634844000</v>
      </c>
      <c r="AX378" s="83">
        <v>0</v>
      </c>
      <c r="AY378" s="83">
        <v>0</v>
      </c>
      <c r="AZ378" s="83">
        <v>0</v>
      </c>
      <c r="BA378" s="83">
        <v>161000</v>
      </c>
      <c r="BB378" s="84" t="s">
        <v>780</v>
      </c>
    </row>
    <row r="379" spans="1:54" x14ac:dyDescent="0.25">
      <c r="A379" s="62" t="str">
        <f t="shared" si="5"/>
        <v>111262</v>
      </c>
      <c r="B379" s="68">
        <f>INDEX('Bilag 3'!$B$10:$B$637,MATCH('Data - enkelt'!A379,'Bilag 3'!$G$10:$G$637,0))</f>
        <v>11126</v>
      </c>
      <c r="C379" s="68">
        <f>INDEX('Bilag 3'!$D$10:$D$637,MATCH('Data - enkelt'!A379,'Bilag 3'!$G$10:$G$637,0))</f>
        <v>2</v>
      </c>
      <c r="D379" s="63" t="str">
        <f t="array" ref="D379">INDEX('Bilag 3'!$E$10:$E$636,MATCH(F379&amp;"_"&amp;G379,'Bilag 3'!$A$10:$A$636&amp;"_"&amp;'Bilag 3'!$C$10:$C$636,0))&amp;" - "&amp;INDEX('Bilag 3'!$F$10:$F$636,MATCH(F379&amp;"_"&amp;G379,'Bilag 3'!$A$10:$A$636&amp;"_"&amp;'Bilag 3'!$C$10:$C$636,0))</f>
        <v>Nordea Invest Kommune - Kommune II</v>
      </c>
      <c r="E379" s="82">
        <v>201612</v>
      </c>
      <c r="F379" s="82">
        <v>11126</v>
      </c>
      <c r="G379" s="82">
        <v>2</v>
      </c>
      <c r="H379" s="83">
        <v>7569000</v>
      </c>
      <c r="I379" s="83">
        <v>49000</v>
      </c>
      <c r="J379" s="83">
        <v>0</v>
      </c>
      <c r="K379" s="83">
        <v>5738000</v>
      </c>
      <c r="L379" s="83">
        <v>0</v>
      </c>
      <c r="M379" s="83">
        <v>0</v>
      </c>
      <c r="N379" s="83">
        <v>0</v>
      </c>
      <c r="O379" s="83">
        <v>0</v>
      </c>
      <c r="P379" s="83">
        <v>0</v>
      </c>
      <c r="Q379" s="83">
        <v>0</v>
      </c>
      <c r="R379" s="83">
        <v>1196000</v>
      </c>
      <c r="S379" s="83">
        <v>0</v>
      </c>
      <c r="T379" s="83">
        <v>0</v>
      </c>
      <c r="U379" s="84" t="s">
        <v>1114</v>
      </c>
      <c r="V379" s="83">
        <v>492242000</v>
      </c>
      <c r="W379" s="83">
        <v>4551000</v>
      </c>
      <c r="X379" s="83">
        <v>4551000</v>
      </c>
      <c r="Y379" s="83">
        <v>0</v>
      </c>
      <c r="Z379" s="83">
        <v>474781000</v>
      </c>
      <c r="AA379" s="83">
        <v>461246000</v>
      </c>
      <c r="AB379" s="83">
        <v>13535000</v>
      </c>
      <c r="AC379" s="83">
        <v>0</v>
      </c>
      <c r="AD379" s="83">
        <v>0</v>
      </c>
      <c r="AE379" s="83">
        <v>0</v>
      </c>
      <c r="AF379" s="83">
        <v>0</v>
      </c>
      <c r="AG379" s="83">
        <v>0</v>
      </c>
      <c r="AH379" s="83">
        <v>0</v>
      </c>
      <c r="AI379" s="83">
        <v>0</v>
      </c>
      <c r="AJ379" s="83">
        <v>0</v>
      </c>
      <c r="AK379" s="83">
        <v>0</v>
      </c>
      <c r="AL379" s="83">
        <v>0</v>
      </c>
      <c r="AM379" s="83">
        <v>0</v>
      </c>
      <c r="AN379" s="83">
        <v>0</v>
      </c>
      <c r="AO379" s="83">
        <v>0</v>
      </c>
      <c r="AP379" s="83">
        <v>0</v>
      </c>
      <c r="AQ379" s="83">
        <v>12911000</v>
      </c>
      <c r="AR379" s="82">
        <v>2016</v>
      </c>
      <c r="AS379" s="83">
        <v>492242000</v>
      </c>
      <c r="AT379" s="83">
        <v>0</v>
      </c>
      <c r="AU379" s="83">
        <v>0</v>
      </c>
      <c r="AV379" s="83">
        <v>0</v>
      </c>
      <c r="AW379" s="83">
        <v>492118000</v>
      </c>
      <c r="AX379" s="83">
        <v>0</v>
      </c>
      <c r="AY379" s="83">
        <v>0</v>
      </c>
      <c r="AZ379" s="83">
        <v>0</v>
      </c>
      <c r="BA379" s="83">
        <v>124000</v>
      </c>
      <c r="BB379" s="84" t="s">
        <v>780</v>
      </c>
    </row>
    <row r="380" spans="1:54" x14ac:dyDescent="0.25">
      <c r="A380" s="62" t="str">
        <f t="shared" si="5"/>
        <v>111271</v>
      </c>
      <c r="B380" s="68">
        <f>INDEX('Bilag 3'!$B$10:$B$637,MATCH('Data - enkelt'!A380,'Bilag 3'!$G$10:$G$637,0))</f>
        <v>11127</v>
      </c>
      <c r="C380" s="68">
        <f>INDEX('Bilag 3'!$D$10:$D$637,MATCH('Data - enkelt'!A380,'Bilag 3'!$G$10:$G$637,0))</f>
        <v>1</v>
      </c>
      <c r="D380" s="63" t="str">
        <f t="array" ref="D380">INDEX('Bilag 3'!$E$10:$E$636,MATCH(F380&amp;"_"&amp;G380,'Bilag 3'!$A$10:$A$636&amp;"_"&amp;'Bilag 3'!$C$10:$C$636,0))&amp;" - "&amp;INDEX('Bilag 3'!$F$10:$F$636,MATCH(F380&amp;"_"&amp;G380,'Bilag 3'!$A$10:$A$636&amp;"_"&amp;'Bilag 3'!$C$10:$C$636,0))</f>
        <v>Gudme Raaschou - Selection</v>
      </c>
      <c r="E380" s="82">
        <v>201612</v>
      </c>
      <c r="F380" s="82">
        <v>11127</v>
      </c>
      <c r="G380" s="82">
        <v>1</v>
      </c>
      <c r="H380" s="83">
        <v>0</v>
      </c>
      <c r="I380" s="83">
        <v>0</v>
      </c>
      <c r="J380" s="83">
        <v>7730000</v>
      </c>
      <c r="K380" s="83">
        <v>0</v>
      </c>
      <c r="L380" s="83">
        <v>-534000</v>
      </c>
      <c r="M380" s="83">
        <v>0</v>
      </c>
      <c r="N380" s="83">
        <v>0</v>
      </c>
      <c r="O380" s="83">
        <v>0</v>
      </c>
      <c r="P380" s="83">
        <v>16000</v>
      </c>
      <c r="Q380" s="83">
        <v>1115000</v>
      </c>
      <c r="R380" s="83">
        <v>4737000</v>
      </c>
      <c r="S380" s="83">
        <v>0</v>
      </c>
      <c r="T380" s="83">
        <v>754000</v>
      </c>
      <c r="U380" s="84" t="s">
        <v>1115</v>
      </c>
      <c r="V380" s="83">
        <v>343579000</v>
      </c>
      <c r="W380" s="83">
        <v>8300000</v>
      </c>
      <c r="X380" s="83">
        <v>8300000</v>
      </c>
      <c r="Y380" s="83">
        <v>0</v>
      </c>
      <c r="Z380" s="83">
        <v>0</v>
      </c>
      <c r="AA380" s="83">
        <v>0</v>
      </c>
      <c r="AB380" s="83">
        <v>0</v>
      </c>
      <c r="AC380" s="83">
        <v>0</v>
      </c>
      <c r="AD380" s="83">
        <v>334832000</v>
      </c>
      <c r="AE380" s="83">
        <v>14729000</v>
      </c>
      <c r="AF380" s="83">
        <v>320102000</v>
      </c>
      <c r="AG380" s="83">
        <v>0</v>
      </c>
      <c r="AH380" s="83">
        <v>0</v>
      </c>
      <c r="AI380" s="83">
        <v>0</v>
      </c>
      <c r="AJ380" s="83">
        <v>0</v>
      </c>
      <c r="AK380" s="83">
        <v>0</v>
      </c>
      <c r="AL380" s="83">
        <v>0</v>
      </c>
      <c r="AM380" s="83">
        <v>0</v>
      </c>
      <c r="AN380" s="83">
        <v>0</v>
      </c>
      <c r="AO380" s="83">
        <v>0</v>
      </c>
      <c r="AP380" s="83">
        <v>0</v>
      </c>
      <c r="AQ380" s="83">
        <v>447000</v>
      </c>
      <c r="AR380" s="82">
        <v>2016</v>
      </c>
      <c r="AS380" s="83">
        <v>343579000</v>
      </c>
      <c r="AT380" s="83">
        <v>1005000</v>
      </c>
      <c r="AU380" s="83">
        <v>1005000</v>
      </c>
      <c r="AV380" s="83">
        <v>0</v>
      </c>
      <c r="AW380" s="83">
        <v>342574000</v>
      </c>
      <c r="AX380" s="83">
        <v>0</v>
      </c>
      <c r="AY380" s="83">
        <v>0</v>
      </c>
      <c r="AZ380" s="83">
        <v>0</v>
      </c>
      <c r="BA380" s="83">
        <v>0</v>
      </c>
      <c r="BB380" s="84" t="s">
        <v>780</v>
      </c>
    </row>
    <row r="381" spans="1:54" x14ac:dyDescent="0.25">
      <c r="A381" s="62" t="str">
        <f t="shared" si="5"/>
        <v>111273</v>
      </c>
      <c r="B381" s="68">
        <f>INDEX('Bilag 3'!$B$10:$B$637,MATCH('Data - enkelt'!A381,'Bilag 3'!$G$10:$G$637,0))</f>
        <v>11127</v>
      </c>
      <c r="C381" s="68">
        <f>INDEX('Bilag 3'!$D$10:$D$637,MATCH('Data - enkelt'!A381,'Bilag 3'!$G$10:$G$637,0))</f>
        <v>3</v>
      </c>
      <c r="D381" s="63" t="str">
        <f t="array" ref="D381">INDEX('Bilag 3'!$E$10:$E$636,MATCH(F381&amp;"_"&amp;G381,'Bilag 3'!$A$10:$A$636&amp;"_"&amp;'Bilag 3'!$C$10:$C$636,0))&amp;" - "&amp;INDEX('Bilag 3'!$F$10:$F$636,MATCH(F381&amp;"_"&amp;G381,'Bilag 3'!$A$10:$A$636&amp;"_"&amp;'Bilag 3'!$C$10:$C$636,0))</f>
        <v>Gudme Raaschou - European High Yield</v>
      </c>
      <c r="E381" s="82">
        <v>201612</v>
      </c>
      <c r="F381" s="82">
        <v>11127</v>
      </c>
      <c r="G381" s="82">
        <v>3</v>
      </c>
      <c r="H381" s="83">
        <v>123314000</v>
      </c>
      <c r="I381" s="83">
        <v>0</v>
      </c>
      <c r="J381" s="83">
        <v>0</v>
      </c>
      <c r="K381" s="83">
        <v>17156000</v>
      </c>
      <c r="L381" s="83">
        <v>0</v>
      </c>
      <c r="M381" s="83">
        <v>0</v>
      </c>
      <c r="N381" s="83">
        <v>43265000</v>
      </c>
      <c r="O381" s="83">
        <v>-3411000</v>
      </c>
      <c r="P381" s="83">
        <v>0</v>
      </c>
      <c r="Q381" s="83">
        <v>73000</v>
      </c>
      <c r="R381" s="83">
        <v>26032000</v>
      </c>
      <c r="S381" s="83">
        <v>0</v>
      </c>
      <c r="T381" s="83">
        <v>0</v>
      </c>
      <c r="U381" s="84" t="s">
        <v>1116</v>
      </c>
      <c r="V381" s="83">
        <v>2210521000</v>
      </c>
      <c r="W381" s="83">
        <v>116463000</v>
      </c>
      <c r="X381" s="83">
        <v>116463000</v>
      </c>
      <c r="Y381" s="83">
        <v>0</v>
      </c>
      <c r="Z381" s="83">
        <v>2089056000</v>
      </c>
      <c r="AA381" s="83">
        <v>0</v>
      </c>
      <c r="AB381" s="83">
        <v>2089056000</v>
      </c>
      <c r="AC381" s="83">
        <v>0</v>
      </c>
      <c r="AD381" s="83">
        <v>0</v>
      </c>
      <c r="AE381" s="83">
        <v>0</v>
      </c>
      <c r="AF381" s="83">
        <v>0</v>
      </c>
      <c r="AG381" s="83">
        <v>0</v>
      </c>
      <c r="AH381" s="83">
        <v>0</v>
      </c>
      <c r="AI381" s="83">
        <v>0</v>
      </c>
      <c r="AJ381" s="83">
        <v>0</v>
      </c>
      <c r="AK381" s="83">
        <v>0</v>
      </c>
      <c r="AL381" s="83">
        <v>0</v>
      </c>
      <c r="AM381" s="83">
        <v>4147000</v>
      </c>
      <c r="AN381" s="83">
        <v>0</v>
      </c>
      <c r="AO381" s="83">
        <v>4147000</v>
      </c>
      <c r="AP381" s="83">
        <v>0</v>
      </c>
      <c r="AQ381" s="83">
        <v>855000</v>
      </c>
      <c r="AR381" s="82">
        <v>2016</v>
      </c>
      <c r="AS381" s="83">
        <v>2210521000</v>
      </c>
      <c r="AT381" s="83">
        <v>6547000</v>
      </c>
      <c r="AU381" s="83">
        <v>6547000</v>
      </c>
      <c r="AV381" s="83">
        <v>0</v>
      </c>
      <c r="AW381" s="83">
        <v>2203917000</v>
      </c>
      <c r="AX381" s="83">
        <v>57000</v>
      </c>
      <c r="AY381" s="83">
        <v>0</v>
      </c>
      <c r="AZ381" s="83">
        <v>57000</v>
      </c>
      <c r="BA381" s="83">
        <v>0</v>
      </c>
      <c r="BB381" s="84" t="s">
        <v>780</v>
      </c>
    </row>
    <row r="382" spans="1:54" x14ac:dyDescent="0.25">
      <c r="A382" s="62" t="str">
        <f t="shared" si="5"/>
        <v>111274</v>
      </c>
      <c r="B382" s="68">
        <f>INDEX('Bilag 3'!$B$10:$B$637,MATCH('Data - enkelt'!A382,'Bilag 3'!$G$10:$G$637,0))</f>
        <v>11127</v>
      </c>
      <c r="C382" s="68">
        <f>INDEX('Bilag 3'!$D$10:$D$637,MATCH('Data - enkelt'!A382,'Bilag 3'!$G$10:$G$637,0))</f>
        <v>4</v>
      </c>
      <c r="D382" s="63" t="str">
        <f t="array" ref="D382">INDEX('Bilag 3'!$E$10:$E$636,MATCH(F382&amp;"_"&amp;G382,'Bilag 3'!$A$10:$A$636&amp;"_"&amp;'Bilag 3'!$C$10:$C$636,0))&amp;" - "&amp;INDEX('Bilag 3'!$F$10:$F$636,MATCH(F382&amp;"_"&amp;G382,'Bilag 3'!$A$10:$A$636&amp;"_"&amp;'Bilag 3'!$C$10:$C$636,0))</f>
        <v>Gudme Raaschou - Nordic Alpha</v>
      </c>
      <c r="E382" s="82">
        <v>201612</v>
      </c>
      <c r="F382" s="82">
        <v>11127</v>
      </c>
      <c r="G382" s="82">
        <v>4</v>
      </c>
      <c r="H382" s="83">
        <v>0</v>
      </c>
      <c r="I382" s="83">
        <v>0</v>
      </c>
      <c r="J382" s="83">
        <v>3796000</v>
      </c>
      <c r="K382" s="83">
        <v>0</v>
      </c>
      <c r="L382" s="83">
        <v>3927000</v>
      </c>
      <c r="M382" s="83">
        <v>0</v>
      </c>
      <c r="N382" s="83">
        <v>0</v>
      </c>
      <c r="O382" s="83">
        <v>0</v>
      </c>
      <c r="P382" s="83">
        <v>-5000</v>
      </c>
      <c r="Q382" s="83">
        <v>528000</v>
      </c>
      <c r="R382" s="83">
        <v>1872000</v>
      </c>
      <c r="S382" s="83">
        <v>0</v>
      </c>
      <c r="T382" s="83">
        <v>175000</v>
      </c>
      <c r="U382" s="84" t="s">
        <v>1117</v>
      </c>
      <c r="V382" s="83">
        <v>112316000</v>
      </c>
      <c r="W382" s="83">
        <v>974000</v>
      </c>
      <c r="X382" s="83">
        <v>974000</v>
      </c>
      <c r="Y382" s="83">
        <v>0</v>
      </c>
      <c r="Z382" s="83">
        <v>0</v>
      </c>
      <c r="AA382" s="83">
        <v>0</v>
      </c>
      <c r="AB382" s="83">
        <v>0</v>
      </c>
      <c r="AC382" s="83">
        <v>0</v>
      </c>
      <c r="AD382" s="83">
        <v>110269000</v>
      </c>
      <c r="AE382" s="83">
        <v>40971000</v>
      </c>
      <c r="AF382" s="83">
        <v>69298000</v>
      </c>
      <c r="AG382" s="83">
        <v>0</v>
      </c>
      <c r="AH382" s="83">
        <v>0</v>
      </c>
      <c r="AI382" s="83">
        <v>0</v>
      </c>
      <c r="AJ382" s="83">
        <v>0</v>
      </c>
      <c r="AK382" s="83">
        <v>0</v>
      </c>
      <c r="AL382" s="83">
        <v>0</v>
      </c>
      <c r="AM382" s="83">
        <v>0</v>
      </c>
      <c r="AN382" s="83">
        <v>0</v>
      </c>
      <c r="AO382" s="83">
        <v>0</v>
      </c>
      <c r="AP382" s="83">
        <v>0</v>
      </c>
      <c r="AQ382" s="83">
        <v>1073000</v>
      </c>
      <c r="AR382" s="82">
        <v>2016</v>
      </c>
      <c r="AS382" s="83">
        <v>112316000</v>
      </c>
      <c r="AT382" s="83">
        <v>398000</v>
      </c>
      <c r="AU382" s="83">
        <v>398000</v>
      </c>
      <c r="AV382" s="83">
        <v>0</v>
      </c>
      <c r="AW382" s="83">
        <v>110879000</v>
      </c>
      <c r="AX382" s="83">
        <v>0</v>
      </c>
      <c r="AY382" s="83">
        <v>0</v>
      </c>
      <c r="AZ382" s="83">
        <v>0</v>
      </c>
      <c r="BA382" s="83">
        <v>1040000</v>
      </c>
      <c r="BB382" s="84" t="s">
        <v>780</v>
      </c>
    </row>
    <row r="383" spans="1:54" x14ac:dyDescent="0.25">
      <c r="A383" s="62" t="str">
        <f t="shared" si="5"/>
        <v>111275</v>
      </c>
      <c r="B383" s="68">
        <f>INDEX('Bilag 3'!$B$10:$B$637,MATCH('Data - enkelt'!A383,'Bilag 3'!$G$10:$G$637,0))</f>
        <v>11127</v>
      </c>
      <c r="C383" s="68">
        <f>INDEX('Bilag 3'!$D$10:$D$637,MATCH('Data - enkelt'!A383,'Bilag 3'!$G$10:$G$637,0))</f>
        <v>5</v>
      </c>
      <c r="D383" s="63" t="str">
        <f t="array" ref="D383">INDEX('Bilag 3'!$E$10:$E$636,MATCH(F383&amp;"_"&amp;G383,'Bilag 3'!$A$10:$A$636&amp;"_"&amp;'Bilag 3'!$C$10:$C$636,0))&amp;" - "&amp;INDEX('Bilag 3'!$F$10:$F$636,MATCH(F383&amp;"_"&amp;G383,'Bilag 3'!$A$10:$A$636&amp;"_"&amp;'Bilag 3'!$C$10:$C$636,0))</f>
        <v>Gudme Raaschou - US High Yield</v>
      </c>
      <c r="E383" s="82">
        <v>201612</v>
      </c>
      <c r="F383" s="82">
        <v>11127</v>
      </c>
      <c r="G383" s="82">
        <v>5</v>
      </c>
      <c r="H383" s="83">
        <v>32017000</v>
      </c>
      <c r="I383" s="83">
        <v>0</v>
      </c>
      <c r="J383" s="83">
        <v>0</v>
      </c>
      <c r="K383" s="83">
        <v>49906000</v>
      </c>
      <c r="L383" s="83">
        <v>0</v>
      </c>
      <c r="M383" s="83">
        <v>0</v>
      </c>
      <c r="N383" s="83">
        <v>-31349000</v>
      </c>
      <c r="O383" s="83">
        <v>-12329000</v>
      </c>
      <c r="P383" s="83">
        <v>0</v>
      </c>
      <c r="Q383" s="83">
        <v>347000</v>
      </c>
      <c r="R383" s="83">
        <v>4873000</v>
      </c>
      <c r="S383" s="83">
        <v>0</v>
      </c>
      <c r="T383" s="83">
        <v>0</v>
      </c>
      <c r="U383" s="84" t="s">
        <v>1118</v>
      </c>
      <c r="V383" s="83">
        <v>668302000</v>
      </c>
      <c r="W383" s="83">
        <v>49712000</v>
      </c>
      <c r="X383" s="83">
        <v>49712000</v>
      </c>
      <c r="Y383" s="83">
        <v>0</v>
      </c>
      <c r="Z383" s="83">
        <v>609525000</v>
      </c>
      <c r="AA383" s="83">
        <v>0</v>
      </c>
      <c r="AB383" s="83">
        <v>609525000</v>
      </c>
      <c r="AC383" s="83">
        <v>0</v>
      </c>
      <c r="AD383" s="83">
        <v>0</v>
      </c>
      <c r="AE383" s="83">
        <v>0</v>
      </c>
      <c r="AF383" s="83">
        <v>0</v>
      </c>
      <c r="AG383" s="83">
        <v>0</v>
      </c>
      <c r="AH383" s="83">
        <v>0</v>
      </c>
      <c r="AI383" s="83">
        <v>0</v>
      </c>
      <c r="AJ383" s="83">
        <v>0</v>
      </c>
      <c r="AK383" s="83">
        <v>0</v>
      </c>
      <c r="AL383" s="83">
        <v>0</v>
      </c>
      <c r="AM383" s="83">
        <v>9035000</v>
      </c>
      <c r="AN383" s="83">
        <v>0</v>
      </c>
      <c r="AO383" s="83">
        <v>9035000</v>
      </c>
      <c r="AP383" s="83">
        <v>0</v>
      </c>
      <c r="AQ383" s="83">
        <v>30000</v>
      </c>
      <c r="AR383" s="82">
        <v>2016</v>
      </c>
      <c r="AS383" s="83">
        <v>668302000</v>
      </c>
      <c r="AT383" s="83">
        <v>1204000</v>
      </c>
      <c r="AU383" s="83">
        <v>1204000</v>
      </c>
      <c r="AV383" s="83">
        <v>0</v>
      </c>
      <c r="AW383" s="83">
        <v>667098000</v>
      </c>
      <c r="AX383" s="83">
        <v>0</v>
      </c>
      <c r="AY383" s="83">
        <v>0</v>
      </c>
      <c r="AZ383" s="83">
        <v>0</v>
      </c>
      <c r="BA383" s="83">
        <v>0</v>
      </c>
      <c r="BB383" s="84" t="s">
        <v>780</v>
      </c>
    </row>
    <row r="384" spans="1:54" x14ac:dyDescent="0.25">
      <c r="A384" s="62" t="str">
        <f t="shared" si="5"/>
        <v>111276</v>
      </c>
      <c r="B384" s="68">
        <f>INDEX('Bilag 3'!$B$10:$B$637,MATCH('Data - enkelt'!A384,'Bilag 3'!$G$10:$G$637,0))</f>
        <v>11127</v>
      </c>
      <c r="C384" s="68">
        <f>INDEX('Bilag 3'!$D$10:$D$637,MATCH('Data - enkelt'!A384,'Bilag 3'!$G$10:$G$637,0))</f>
        <v>6</v>
      </c>
      <c r="D384" s="63" t="str">
        <f t="array" ref="D384">INDEX('Bilag 3'!$E$10:$E$636,MATCH(F384&amp;"_"&amp;G384,'Bilag 3'!$A$10:$A$636&amp;"_"&amp;'Bilag 3'!$C$10:$C$636,0))&amp;" - "&amp;INDEX('Bilag 3'!$F$10:$F$636,MATCH(F384&amp;"_"&amp;G384,'Bilag 3'!$A$10:$A$636&amp;"_"&amp;'Bilag 3'!$C$10:$C$636,0))</f>
        <v>Gudme Raaschou - Danske Aktier</v>
      </c>
      <c r="E384" s="82">
        <v>201612</v>
      </c>
      <c r="F384" s="82">
        <v>11127</v>
      </c>
      <c r="G384" s="82">
        <v>6</v>
      </c>
      <c r="H384" s="83">
        <v>0</v>
      </c>
      <c r="I384" s="83">
        <v>0</v>
      </c>
      <c r="J384" s="83">
        <v>11218000</v>
      </c>
      <c r="K384" s="83">
        <v>0</v>
      </c>
      <c r="L384" s="83">
        <v>-1910000</v>
      </c>
      <c r="M384" s="83">
        <v>0</v>
      </c>
      <c r="N384" s="83">
        <v>0</v>
      </c>
      <c r="O384" s="83">
        <v>0</v>
      </c>
      <c r="P384" s="83">
        <v>0</v>
      </c>
      <c r="Q384" s="83">
        <v>1370000</v>
      </c>
      <c r="R384" s="83">
        <v>5843000</v>
      </c>
      <c r="S384" s="83">
        <v>0</v>
      </c>
      <c r="T384" s="83">
        <v>0</v>
      </c>
      <c r="U384" s="84" t="s">
        <v>1119</v>
      </c>
      <c r="V384" s="83">
        <v>539138000</v>
      </c>
      <c r="W384" s="83">
        <v>10288000</v>
      </c>
      <c r="X384" s="83">
        <v>10288000</v>
      </c>
      <c r="Y384" s="83">
        <v>0</v>
      </c>
      <c r="Z384" s="83">
        <v>0</v>
      </c>
      <c r="AA384" s="83">
        <v>0</v>
      </c>
      <c r="AB384" s="83">
        <v>0</v>
      </c>
      <c r="AC384" s="83">
        <v>0</v>
      </c>
      <c r="AD384" s="83">
        <v>528839000</v>
      </c>
      <c r="AE384" s="83">
        <v>498209000</v>
      </c>
      <c r="AF384" s="83">
        <v>30630000</v>
      </c>
      <c r="AG384" s="83">
        <v>0</v>
      </c>
      <c r="AH384" s="83">
        <v>0</v>
      </c>
      <c r="AI384" s="83">
        <v>0</v>
      </c>
      <c r="AJ384" s="83">
        <v>0</v>
      </c>
      <c r="AK384" s="83">
        <v>0</v>
      </c>
      <c r="AL384" s="83">
        <v>0</v>
      </c>
      <c r="AM384" s="83">
        <v>0</v>
      </c>
      <c r="AN384" s="83">
        <v>0</v>
      </c>
      <c r="AO384" s="83">
        <v>0</v>
      </c>
      <c r="AP384" s="83">
        <v>0</v>
      </c>
      <c r="AQ384" s="83">
        <v>11000</v>
      </c>
      <c r="AR384" s="82">
        <v>2016</v>
      </c>
      <c r="AS384" s="83">
        <v>539138000</v>
      </c>
      <c r="AT384" s="83">
        <v>1311000</v>
      </c>
      <c r="AU384" s="83">
        <v>1311000</v>
      </c>
      <c r="AV384" s="83">
        <v>0</v>
      </c>
      <c r="AW384" s="83">
        <v>537827000</v>
      </c>
      <c r="AX384" s="83">
        <v>0</v>
      </c>
      <c r="AY384" s="83">
        <v>0</v>
      </c>
      <c r="AZ384" s="83">
        <v>0</v>
      </c>
      <c r="BA384" s="83">
        <v>0</v>
      </c>
      <c r="BB384" s="84" t="s">
        <v>780</v>
      </c>
    </row>
    <row r="385" spans="1:54" x14ac:dyDescent="0.25">
      <c r="A385" s="62" t="str">
        <f t="shared" si="5"/>
        <v>111277</v>
      </c>
      <c r="B385" s="68">
        <f>INDEX('Bilag 3'!$B$10:$B$637,MATCH('Data - enkelt'!A385,'Bilag 3'!$G$10:$G$637,0))</f>
        <v>11127</v>
      </c>
      <c r="C385" s="68">
        <f>INDEX('Bilag 3'!$D$10:$D$637,MATCH('Data - enkelt'!A385,'Bilag 3'!$G$10:$G$637,0))</f>
        <v>7</v>
      </c>
      <c r="D385" s="63" t="str">
        <f t="array" ref="D385">INDEX('Bilag 3'!$E$10:$E$636,MATCH(F385&amp;"_"&amp;G385,'Bilag 3'!$A$10:$A$636&amp;"_"&amp;'Bilag 3'!$C$10:$C$636,0))&amp;" - "&amp;INDEX('Bilag 3'!$F$10:$F$636,MATCH(F385&amp;"_"&amp;G385,'Bilag 3'!$A$10:$A$636&amp;"_"&amp;'Bilag 3'!$C$10:$C$636,0))</f>
        <v>Gudme Raaschou - Emerging Markets Aktier</v>
      </c>
      <c r="E385" s="82">
        <v>201612</v>
      </c>
      <c r="F385" s="82">
        <v>11127</v>
      </c>
      <c r="G385" s="82">
        <v>7</v>
      </c>
      <c r="H385" s="83">
        <v>0</v>
      </c>
      <c r="I385" s="83">
        <v>0</v>
      </c>
      <c r="J385" s="83">
        <v>4208000</v>
      </c>
      <c r="K385" s="83">
        <v>0</v>
      </c>
      <c r="L385" s="83">
        <v>7932000</v>
      </c>
      <c r="M385" s="83">
        <v>0</v>
      </c>
      <c r="N385" s="83">
        <v>0</v>
      </c>
      <c r="O385" s="83">
        <v>-411000</v>
      </c>
      <c r="P385" s="83">
        <v>2000</v>
      </c>
      <c r="Q385" s="83">
        <v>786000</v>
      </c>
      <c r="R385" s="83">
        <v>2268000</v>
      </c>
      <c r="S385" s="83">
        <v>0</v>
      </c>
      <c r="T385" s="83">
        <v>505000</v>
      </c>
      <c r="U385" s="84" t="s">
        <v>1120</v>
      </c>
      <c r="V385" s="83">
        <v>222780000</v>
      </c>
      <c r="W385" s="83">
        <v>4451000</v>
      </c>
      <c r="X385" s="83">
        <v>4451000</v>
      </c>
      <c r="Y385" s="83">
        <v>0</v>
      </c>
      <c r="Z385" s="83">
        <v>0</v>
      </c>
      <c r="AA385" s="83">
        <v>0</v>
      </c>
      <c r="AB385" s="83">
        <v>0</v>
      </c>
      <c r="AC385" s="83">
        <v>0</v>
      </c>
      <c r="AD385" s="83">
        <v>218115000</v>
      </c>
      <c r="AE385" s="83">
        <v>0</v>
      </c>
      <c r="AF385" s="83">
        <v>218115000</v>
      </c>
      <c r="AG385" s="83">
        <v>0</v>
      </c>
      <c r="AH385" s="83">
        <v>0</v>
      </c>
      <c r="AI385" s="83">
        <v>0</v>
      </c>
      <c r="AJ385" s="83">
        <v>0</v>
      </c>
      <c r="AK385" s="83">
        <v>0</v>
      </c>
      <c r="AL385" s="83">
        <v>0</v>
      </c>
      <c r="AM385" s="83">
        <v>0</v>
      </c>
      <c r="AN385" s="83">
        <v>0</v>
      </c>
      <c r="AO385" s="83">
        <v>0</v>
      </c>
      <c r="AP385" s="83">
        <v>0</v>
      </c>
      <c r="AQ385" s="83">
        <v>213000</v>
      </c>
      <c r="AR385" s="82">
        <v>2016</v>
      </c>
      <c r="AS385" s="83">
        <v>222780000</v>
      </c>
      <c r="AT385" s="83">
        <v>572000</v>
      </c>
      <c r="AU385" s="83">
        <v>572000</v>
      </c>
      <c r="AV385" s="83">
        <v>0</v>
      </c>
      <c r="AW385" s="83">
        <v>222208000</v>
      </c>
      <c r="AX385" s="83">
        <v>0</v>
      </c>
      <c r="AY385" s="83">
        <v>0</v>
      </c>
      <c r="AZ385" s="83">
        <v>0</v>
      </c>
      <c r="BA385" s="83">
        <v>0</v>
      </c>
      <c r="BB385" s="84" t="s">
        <v>780</v>
      </c>
    </row>
    <row r="386" spans="1:54" x14ac:dyDescent="0.25">
      <c r="A386" s="62" t="str">
        <f t="shared" si="5"/>
        <v>111278</v>
      </c>
      <c r="B386" s="68">
        <f>INDEX('Bilag 3'!$B$10:$B$637,MATCH('Data - enkelt'!A386,'Bilag 3'!$G$10:$G$637,0))</f>
        <v>11127</v>
      </c>
      <c r="C386" s="68">
        <f>INDEX('Bilag 3'!$D$10:$D$637,MATCH('Data - enkelt'!A386,'Bilag 3'!$G$10:$G$637,0))</f>
        <v>8</v>
      </c>
      <c r="D386" s="63" t="str">
        <f t="array" ref="D386">INDEX('Bilag 3'!$E$10:$E$636,MATCH(F386&amp;"_"&amp;G386,'Bilag 3'!$A$10:$A$636&amp;"_"&amp;'Bilag 3'!$C$10:$C$636,0))&amp;" - "&amp;INDEX('Bilag 3'!$F$10:$F$636,MATCH(F386&amp;"_"&amp;G386,'Bilag 3'!$A$10:$A$636&amp;"_"&amp;'Bilag 3'!$C$10:$C$636,0))</f>
        <v>Gudme Raaschou - Emerging Markets Debt</v>
      </c>
      <c r="E386" s="82">
        <v>201612</v>
      </c>
      <c r="F386" s="82">
        <v>11127</v>
      </c>
      <c r="G386" s="82">
        <v>8</v>
      </c>
      <c r="H386" s="83">
        <v>12308000</v>
      </c>
      <c r="I386" s="83">
        <v>0</v>
      </c>
      <c r="J386" s="83">
        <v>0</v>
      </c>
      <c r="K386" s="83">
        <v>17477000</v>
      </c>
      <c r="L386" s="83">
        <v>0</v>
      </c>
      <c r="M386" s="83">
        <v>0</v>
      </c>
      <c r="N386" s="83">
        <v>-11555000</v>
      </c>
      <c r="O386" s="83">
        <v>-3802000</v>
      </c>
      <c r="P386" s="83">
        <v>0</v>
      </c>
      <c r="Q386" s="83">
        <v>111000</v>
      </c>
      <c r="R386" s="83">
        <v>3545000</v>
      </c>
      <c r="S386" s="83">
        <v>0</v>
      </c>
      <c r="T386" s="83">
        <v>0</v>
      </c>
      <c r="U386" s="84" t="s">
        <v>1121</v>
      </c>
      <c r="V386" s="83">
        <v>219788000</v>
      </c>
      <c r="W386" s="83">
        <v>5608000</v>
      </c>
      <c r="X386" s="83">
        <v>5608000</v>
      </c>
      <c r="Y386" s="83">
        <v>0</v>
      </c>
      <c r="Z386" s="83">
        <v>211198000</v>
      </c>
      <c r="AA386" s="83">
        <v>0</v>
      </c>
      <c r="AB386" s="83">
        <v>211198000</v>
      </c>
      <c r="AC386" s="83">
        <v>0</v>
      </c>
      <c r="AD386" s="83">
        <v>0</v>
      </c>
      <c r="AE386" s="83">
        <v>0</v>
      </c>
      <c r="AF386" s="83">
        <v>0</v>
      </c>
      <c r="AG386" s="83">
        <v>0</v>
      </c>
      <c r="AH386" s="83">
        <v>0</v>
      </c>
      <c r="AI386" s="83">
        <v>0</v>
      </c>
      <c r="AJ386" s="83">
        <v>0</v>
      </c>
      <c r="AK386" s="83">
        <v>0</v>
      </c>
      <c r="AL386" s="83">
        <v>0</v>
      </c>
      <c r="AM386" s="83">
        <v>2972000</v>
      </c>
      <c r="AN386" s="83">
        <v>0</v>
      </c>
      <c r="AO386" s="83">
        <v>2972000</v>
      </c>
      <c r="AP386" s="83">
        <v>0</v>
      </c>
      <c r="AQ386" s="83">
        <v>11000</v>
      </c>
      <c r="AR386" s="82">
        <v>2016</v>
      </c>
      <c r="AS386" s="83">
        <v>219788000</v>
      </c>
      <c r="AT386" s="83">
        <v>841000</v>
      </c>
      <c r="AU386" s="83">
        <v>841000</v>
      </c>
      <c r="AV386" s="83">
        <v>0</v>
      </c>
      <c r="AW386" s="83">
        <v>218947000</v>
      </c>
      <c r="AX386" s="83">
        <v>0</v>
      </c>
      <c r="AY386" s="83">
        <v>0</v>
      </c>
      <c r="AZ386" s="83">
        <v>0</v>
      </c>
      <c r="BA386" s="83">
        <v>0</v>
      </c>
      <c r="BB386" s="84" t="s">
        <v>780</v>
      </c>
    </row>
    <row r="387" spans="1:54" x14ac:dyDescent="0.25">
      <c r="A387" s="62" t="str">
        <f t="shared" ref="A387:A450" si="6">F387&amp;""&amp;G387</f>
        <v>111279</v>
      </c>
      <c r="B387" s="68">
        <f>INDEX('Bilag 3'!$B$10:$B$637,MATCH('Data - enkelt'!A387,'Bilag 3'!$G$10:$G$637,0))</f>
        <v>11127</v>
      </c>
      <c r="C387" s="68">
        <f>INDEX('Bilag 3'!$D$10:$D$637,MATCH('Data - enkelt'!A387,'Bilag 3'!$G$10:$G$637,0))</f>
        <v>9</v>
      </c>
      <c r="D387" s="63" t="str">
        <f t="array" ref="D387">INDEX('Bilag 3'!$E$10:$E$636,MATCH(F387&amp;"_"&amp;G387,'Bilag 3'!$A$10:$A$636&amp;"_"&amp;'Bilag 3'!$C$10:$C$636,0))&amp;" - "&amp;INDEX('Bilag 3'!$F$10:$F$636,MATCH(F387&amp;"_"&amp;G387,'Bilag 3'!$A$10:$A$636&amp;"_"&amp;'Bilag 3'!$C$10:$C$636,0))</f>
        <v>Gudme Raaschou - Classics</v>
      </c>
      <c r="E387" s="82">
        <v>201612</v>
      </c>
      <c r="F387" s="82">
        <v>11127</v>
      </c>
      <c r="G387" s="82">
        <v>9</v>
      </c>
      <c r="H387" s="83">
        <v>0</v>
      </c>
      <c r="I387" s="83">
        <v>0</v>
      </c>
      <c r="J387" s="83">
        <v>8696000</v>
      </c>
      <c r="K387" s="83">
        <v>0</v>
      </c>
      <c r="L387" s="83">
        <v>-11157000</v>
      </c>
      <c r="M387" s="83">
        <v>0</v>
      </c>
      <c r="N387" s="83">
        <v>0</v>
      </c>
      <c r="O387" s="83">
        <v>0</v>
      </c>
      <c r="P387" s="83">
        <v>-17000</v>
      </c>
      <c r="Q387" s="83">
        <v>917000</v>
      </c>
      <c r="R387" s="83">
        <v>3513000</v>
      </c>
      <c r="S387" s="83">
        <v>0</v>
      </c>
      <c r="T387" s="83">
        <v>484000</v>
      </c>
      <c r="U387" s="84" t="s">
        <v>1122</v>
      </c>
      <c r="V387" s="83">
        <v>169443000</v>
      </c>
      <c r="W387" s="83">
        <v>1233000</v>
      </c>
      <c r="X387" s="83">
        <v>1233000</v>
      </c>
      <c r="Y387" s="83">
        <v>0</v>
      </c>
      <c r="Z387" s="83">
        <v>0</v>
      </c>
      <c r="AA387" s="83">
        <v>0</v>
      </c>
      <c r="AB387" s="83">
        <v>0</v>
      </c>
      <c r="AC387" s="83">
        <v>0</v>
      </c>
      <c r="AD387" s="83">
        <v>167563000</v>
      </c>
      <c r="AE387" s="83">
        <v>22009000</v>
      </c>
      <c r="AF387" s="83">
        <v>145554000</v>
      </c>
      <c r="AG387" s="83">
        <v>0</v>
      </c>
      <c r="AH387" s="83">
        <v>0</v>
      </c>
      <c r="AI387" s="83">
        <v>0</v>
      </c>
      <c r="AJ387" s="83">
        <v>0</v>
      </c>
      <c r="AK387" s="83">
        <v>0</v>
      </c>
      <c r="AL387" s="83">
        <v>0</v>
      </c>
      <c r="AM387" s="83">
        <v>0</v>
      </c>
      <c r="AN387" s="83">
        <v>0</v>
      </c>
      <c r="AO387" s="83">
        <v>0</v>
      </c>
      <c r="AP387" s="83">
        <v>0</v>
      </c>
      <c r="AQ387" s="83">
        <v>648000</v>
      </c>
      <c r="AR387" s="82">
        <v>2016</v>
      </c>
      <c r="AS387" s="83">
        <v>169443000</v>
      </c>
      <c r="AT387" s="83">
        <v>659000</v>
      </c>
      <c r="AU387" s="83">
        <v>659000</v>
      </c>
      <c r="AV387" s="83">
        <v>0</v>
      </c>
      <c r="AW387" s="83">
        <v>168785000</v>
      </c>
      <c r="AX387" s="83">
        <v>0</v>
      </c>
      <c r="AY387" s="83">
        <v>0</v>
      </c>
      <c r="AZ387" s="83">
        <v>0</v>
      </c>
      <c r="BA387" s="83">
        <v>0</v>
      </c>
      <c r="BB387" s="84" t="s">
        <v>780</v>
      </c>
    </row>
    <row r="388" spans="1:54" x14ac:dyDescent="0.25">
      <c r="A388" s="62" t="str">
        <f t="shared" si="6"/>
        <v>111291</v>
      </c>
      <c r="B388" s="68">
        <f>INDEX('Bilag 3'!$B$10:$B$637,MATCH('Data - enkelt'!A388,'Bilag 3'!$G$10:$G$637,0))</f>
        <v>11129</v>
      </c>
      <c r="C388" s="68">
        <f>INDEX('Bilag 3'!$D$10:$D$637,MATCH('Data - enkelt'!A388,'Bilag 3'!$G$10:$G$637,0))</f>
        <v>1</v>
      </c>
      <c r="D388" s="63" t="str">
        <f t="array" ref="D388">INDEX('Bilag 3'!$E$10:$E$636,MATCH(F388&amp;"_"&amp;G388,'Bilag 3'!$A$10:$A$636&amp;"_"&amp;'Bilag 3'!$C$10:$C$636,0))&amp;" - "&amp;INDEX('Bilag 3'!$F$10:$F$636,MATCH(F388&amp;"_"&amp;G388,'Bilag 3'!$A$10:$A$636&amp;"_"&amp;'Bilag 3'!$C$10:$C$636,0))</f>
        <v>AL Invest Obligationspleje - AL Invest Obligationspleje KL</v>
      </c>
      <c r="E388" s="82">
        <v>201612</v>
      </c>
      <c r="F388" s="82">
        <v>11129</v>
      </c>
      <c r="G388" s="82">
        <v>1</v>
      </c>
      <c r="H388" s="83">
        <v>29944000</v>
      </c>
      <c r="I388" s="83">
        <v>0</v>
      </c>
      <c r="J388" s="83">
        <v>0</v>
      </c>
      <c r="K388" s="83">
        <v>18131000</v>
      </c>
      <c r="L388" s="83">
        <v>0</v>
      </c>
      <c r="M388" s="83">
        <v>0</v>
      </c>
      <c r="N388" s="83">
        <v>0</v>
      </c>
      <c r="O388" s="83">
        <v>0</v>
      </c>
      <c r="P388" s="83">
        <v>0</v>
      </c>
      <c r="Q388" s="83">
        <v>274000</v>
      </c>
      <c r="R388" s="83">
        <v>3161000</v>
      </c>
      <c r="S388" s="83">
        <v>0</v>
      </c>
      <c r="T388" s="83">
        <v>0</v>
      </c>
      <c r="U388" s="84" t="s">
        <v>1123</v>
      </c>
      <c r="V388" s="83">
        <v>1497015000</v>
      </c>
      <c r="W388" s="83">
        <v>1936000</v>
      </c>
      <c r="X388" s="83">
        <v>1936000</v>
      </c>
      <c r="Y388" s="83">
        <v>0</v>
      </c>
      <c r="Z388" s="83">
        <v>1416610000</v>
      </c>
      <c r="AA388" s="83">
        <v>1416610000</v>
      </c>
      <c r="AB388" s="83">
        <v>0</v>
      </c>
      <c r="AC388" s="83">
        <v>0</v>
      </c>
      <c r="AD388" s="83">
        <v>0</v>
      </c>
      <c r="AE388" s="83">
        <v>0</v>
      </c>
      <c r="AF388" s="83">
        <v>0</v>
      </c>
      <c r="AG388" s="83">
        <v>0</v>
      </c>
      <c r="AH388" s="83">
        <v>0</v>
      </c>
      <c r="AI388" s="83">
        <v>0</v>
      </c>
      <c r="AJ388" s="83">
        <v>0</v>
      </c>
      <c r="AK388" s="83">
        <v>0</v>
      </c>
      <c r="AL388" s="83">
        <v>0</v>
      </c>
      <c r="AM388" s="83">
        <v>0</v>
      </c>
      <c r="AN388" s="83">
        <v>0</v>
      </c>
      <c r="AO388" s="83">
        <v>0</v>
      </c>
      <c r="AP388" s="83">
        <v>0</v>
      </c>
      <c r="AQ388" s="83">
        <v>78469000</v>
      </c>
      <c r="AR388" s="82">
        <v>2016</v>
      </c>
      <c r="AS388" s="83">
        <v>1497015000</v>
      </c>
      <c r="AT388" s="83">
        <v>275000</v>
      </c>
      <c r="AU388" s="83">
        <v>275000</v>
      </c>
      <c r="AV388" s="83">
        <v>0</v>
      </c>
      <c r="AW388" s="83">
        <v>1496740000</v>
      </c>
      <c r="AX388" s="83">
        <v>0</v>
      </c>
      <c r="AY388" s="83">
        <v>0</v>
      </c>
      <c r="AZ388" s="83">
        <v>0</v>
      </c>
      <c r="BA388" s="83">
        <v>0</v>
      </c>
      <c r="BB388" s="84" t="s">
        <v>780</v>
      </c>
    </row>
    <row r="389" spans="1:54" x14ac:dyDescent="0.25">
      <c r="A389" s="62" t="str">
        <f t="shared" si="6"/>
        <v>111305</v>
      </c>
      <c r="B389" s="68">
        <f>INDEX('Bilag 3'!$B$10:$B$637,MATCH('Data - enkelt'!A389,'Bilag 3'!$G$10:$G$637,0))</f>
        <v>11130</v>
      </c>
      <c r="C389" s="68">
        <f>INDEX('Bilag 3'!$D$10:$D$637,MATCH('Data - enkelt'!A389,'Bilag 3'!$G$10:$G$637,0))</f>
        <v>5</v>
      </c>
      <c r="D389" s="63" t="str">
        <f t="array" ref="D389">INDEX('Bilag 3'!$E$10:$E$636,MATCH(F389&amp;"_"&amp;G389,'Bilag 3'!$A$10:$A$636&amp;"_"&amp;'Bilag 3'!$C$10:$C$636,0))&amp;" - "&amp;INDEX('Bilag 3'!$F$10:$F$636,MATCH(F389&amp;"_"&amp;G389,'Bilag 3'!$A$10:$A$636&amp;"_"&amp;'Bilag 3'!$C$10:$C$636,0))</f>
        <v>Fundamental Invest - Stock Pick</v>
      </c>
      <c r="E389" s="82">
        <v>201612</v>
      </c>
      <c r="F389" s="82">
        <v>11130</v>
      </c>
      <c r="G389" s="82">
        <v>5</v>
      </c>
      <c r="H389" s="83">
        <v>0</v>
      </c>
      <c r="I389" s="83">
        <v>0</v>
      </c>
      <c r="J389" s="83">
        <v>14594000</v>
      </c>
      <c r="K389" s="83">
        <v>0</v>
      </c>
      <c r="L389" s="83">
        <v>79911000</v>
      </c>
      <c r="M389" s="83">
        <v>0</v>
      </c>
      <c r="N389" s="83">
        <v>0</v>
      </c>
      <c r="O389" s="83">
        <v>0</v>
      </c>
      <c r="P389" s="83">
        <v>0</v>
      </c>
      <c r="Q389" s="83">
        <v>946000</v>
      </c>
      <c r="R389" s="83">
        <v>18076000</v>
      </c>
      <c r="S389" s="83">
        <v>0</v>
      </c>
      <c r="T389" s="83">
        <v>31000</v>
      </c>
      <c r="U389" s="84" t="s">
        <v>1124</v>
      </c>
      <c r="V389" s="83">
        <v>1211139000</v>
      </c>
      <c r="W389" s="83">
        <v>5510000</v>
      </c>
      <c r="X389" s="83">
        <v>5510000</v>
      </c>
      <c r="Y389" s="83">
        <v>0</v>
      </c>
      <c r="Z389" s="83">
        <v>0</v>
      </c>
      <c r="AA389" s="83">
        <v>0</v>
      </c>
      <c r="AB389" s="83">
        <v>0</v>
      </c>
      <c r="AC389" s="83">
        <v>0</v>
      </c>
      <c r="AD389" s="83">
        <v>1198132000</v>
      </c>
      <c r="AE389" s="83">
        <v>1176549000</v>
      </c>
      <c r="AF389" s="83">
        <v>21582000</v>
      </c>
      <c r="AG389" s="83">
        <v>0</v>
      </c>
      <c r="AH389" s="83">
        <v>0</v>
      </c>
      <c r="AI389" s="83">
        <v>0</v>
      </c>
      <c r="AJ389" s="83">
        <v>0</v>
      </c>
      <c r="AK389" s="83">
        <v>0</v>
      </c>
      <c r="AL389" s="83">
        <v>0</v>
      </c>
      <c r="AM389" s="83">
        <v>0</v>
      </c>
      <c r="AN389" s="83">
        <v>0</v>
      </c>
      <c r="AO389" s="83">
        <v>0</v>
      </c>
      <c r="AP389" s="83">
        <v>0</v>
      </c>
      <c r="AQ389" s="83">
        <v>7497000</v>
      </c>
      <c r="AR389" s="82">
        <v>2016</v>
      </c>
      <c r="AS389" s="83">
        <v>1211139000</v>
      </c>
      <c r="AT389" s="83">
        <v>4249000</v>
      </c>
      <c r="AU389" s="83">
        <v>4249000</v>
      </c>
      <c r="AV389" s="83">
        <v>0</v>
      </c>
      <c r="AW389" s="83">
        <v>1201054000</v>
      </c>
      <c r="AX389" s="83">
        <v>0</v>
      </c>
      <c r="AY389" s="83">
        <v>0</v>
      </c>
      <c r="AZ389" s="83">
        <v>0</v>
      </c>
      <c r="BA389" s="83">
        <v>5835000</v>
      </c>
      <c r="BB389" s="84" t="s">
        <v>780</v>
      </c>
    </row>
    <row r="390" spans="1:54" x14ac:dyDescent="0.25">
      <c r="A390" s="62" t="str">
        <f t="shared" si="6"/>
        <v>111306</v>
      </c>
      <c r="B390" s="68">
        <f>INDEX('Bilag 3'!$B$10:$B$637,MATCH('Data - enkelt'!A390,'Bilag 3'!$G$10:$G$637,0))</f>
        <v>11130</v>
      </c>
      <c r="C390" s="68">
        <f>INDEX('Bilag 3'!$D$10:$D$637,MATCH('Data - enkelt'!A390,'Bilag 3'!$G$10:$G$637,0))</f>
        <v>6</v>
      </c>
      <c r="D390" s="63" t="str">
        <f t="array" ref="D390">INDEX('Bilag 3'!$E$10:$E$636,MATCH(F390&amp;"_"&amp;G390,'Bilag 3'!$A$10:$A$636&amp;"_"&amp;'Bilag 3'!$C$10:$C$636,0))&amp;" - "&amp;INDEX('Bilag 3'!$F$10:$F$636,MATCH(F390&amp;"_"&amp;G390,'Bilag 3'!$A$10:$A$636&amp;"_"&amp;'Bilag 3'!$C$10:$C$636,0))</f>
        <v>Fundamental Invest - Stock Pick II Akkumulerende</v>
      </c>
      <c r="E390" s="82">
        <v>201612</v>
      </c>
      <c r="F390" s="82">
        <v>11130</v>
      </c>
      <c r="G390" s="82">
        <v>6</v>
      </c>
      <c r="H390" s="83">
        <v>0</v>
      </c>
      <c r="I390" s="83">
        <v>0</v>
      </c>
      <c r="J390" s="83">
        <v>6328000</v>
      </c>
      <c r="K390" s="83">
        <v>0</v>
      </c>
      <c r="L390" s="83">
        <v>36647000</v>
      </c>
      <c r="M390" s="83">
        <v>0</v>
      </c>
      <c r="N390" s="83">
        <v>0</v>
      </c>
      <c r="O390" s="83">
        <v>0</v>
      </c>
      <c r="P390" s="83">
        <v>0</v>
      </c>
      <c r="Q390" s="83">
        <v>449000</v>
      </c>
      <c r="R390" s="83">
        <v>8026000</v>
      </c>
      <c r="S390" s="83">
        <v>0</v>
      </c>
      <c r="T390" s="83">
        <v>908000</v>
      </c>
      <c r="U390" s="84"/>
      <c r="V390" s="83">
        <v>532541000</v>
      </c>
      <c r="W390" s="83">
        <v>9199000</v>
      </c>
      <c r="X390" s="83">
        <v>9199000</v>
      </c>
      <c r="Y390" s="83">
        <v>0</v>
      </c>
      <c r="Z390" s="83">
        <v>0</v>
      </c>
      <c r="AA390" s="83">
        <v>0</v>
      </c>
      <c r="AB390" s="83">
        <v>0</v>
      </c>
      <c r="AC390" s="83">
        <v>0</v>
      </c>
      <c r="AD390" s="83">
        <v>520119000</v>
      </c>
      <c r="AE390" s="83">
        <v>510659000</v>
      </c>
      <c r="AF390" s="83">
        <v>9460000</v>
      </c>
      <c r="AG390" s="83">
        <v>0</v>
      </c>
      <c r="AH390" s="83">
        <v>0</v>
      </c>
      <c r="AI390" s="83">
        <v>0</v>
      </c>
      <c r="AJ390" s="83">
        <v>0</v>
      </c>
      <c r="AK390" s="83">
        <v>0</v>
      </c>
      <c r="AL390" s="83">
        <v>0</v>
      </c>
      <c r="AM390" s="83">
        <v>0</v>
      </c>
      <c r="AN390" s="83">
        <v>0</v>
      </c>
      <c r="AO390" s="83">
        <v>0</v>
      </c>
      <c r="AP390" s="83">
        <v>0</v>
      </c>
      <c r="AQ390" s="83">
        <v>3223000</v>
      </c>
      <c r="AR390" s="82">
        <v>2016</v>
      </c>
      <c r="AS390" s="83">
        <v>532541000</v>
      </c>
      <c r="AT390" s="83">
        <v>1823000</v>
      </c>
      <c r="AU390" s="83">
        <v>1823000</v>
      </c>
      <c r="AV390" s="83">
        <v>0</v>
      </c>
      <c r="AW390" s="83">
        <v>526908000</v>
      </c>
      <c r="AX390" s="83">
        <v>0</v>
      </c>
      <c r="AY390" s="83">
        <v>0</v>
      </c>
      <c r="AZ390" s="83">
        <v>0</v>
      </c>
      <c r="BA390" s="83">
        <v>3809000</v>
      </c>
      <c r="BB390" s="84" t="s">
        <v>780</v>
      </c>
    </row>
    <row r="391" spans="1:54" x14ac:dyDescent="0.25">
      <c r="A391" s="62" t="str">
        <f t="shared" si="6"/>
        <v>111351</v>
      </c>
      <c r="B391" s="68">
        <f>INDEX('Bilag 3'!$B$10:$B$637,MATCH('Data - enkelt'!A391,'Bilag 3'!$G$10:$G$637,0))</f>
        <v>11135</v>
      </c>
      <c r="C391" s="68">
        <f>INDEX('Bilag 3'!$D$10:$D$637,MATCH('Data - enkelt'!A391,'Bilag 3'!$G$10:$G$637,0))</f>
        <v>1</v>
      </c>
      <c r="D391" s="63" t="str">
        <f t="array" ref="D391">INDEX('Bilag 3'!$E$10:$E$636,MATCH(F391&amp;"_"&amp;G391,'Bilag 3'!$A$10:$A$636&amp;"_"&amp;'Bilag 3'!$C$10:$C$636,0))&amp;" - "&amp;INDEX('Bilag 3'!$F$10:$F$636,MATCH(F391&amp;"_"&amp;G391,'Bilag 3'!$A$10:$A$636&amp;"_"&amp;'Bilag 3'!$C$10:$C$636,0))</f>
        <v>Amalie Invest - Global AK</v>
      </c>
      <c r="E391" s="82">
        <v>201612</v>
      </c>
      <c r="F391" s="82">
        <v>11135</v>
      </c>
      <c r="G391" s="82">
        <v>1</v>
      </c>
      <c r="H391" s="83">
        <v>0</v>
      </c>
      <c r="I391" s="83">
        <v>55000</v>
      </c>
      <c r="J391" s="83">
        <v>16995000</v>
      </c>
      <c r="K391" s="83">
        <v>0</v>
      </c>
      <c r="L391" s="83">
        <v>57469000</v>
      </c>
      <c r="M391" s="83">
        <v>0</v>
      </c>
      <c r="N391" s="83">
        <v>0</v>
      </c>
      <c r="O391" s="83">
        <v>-485000</v>
      </c>
      <c r="P391" s="83">
        <v>36000</v>
      </c>
      <c r="Q391" s="83">
        <v>27000</v>
      </c>
      <c r="R391" s="83">
        <v>16829000</v>
      </c>
      <c r="S391" s="83">
        <v>0</v>
      </c>
      <c r="T391" s="83">
        <v>2278000</v>
      </c>
      <c r="U391" s="84" t="s">
        <v>1125</v>
      </c>
      <c r="V391" s="83">
        <v>860317000</v>
      </c>
      <c r="W391" s="83">
        <v>6170000</v>
      </c>
      <c r="X391" s="83">
        <v>6170000</v>
      </c>
      <c r="Y391" s="83">
        <v>0</v>
      </c>
      <c r="Z391" s="83">
        <v>0</v>
      </c>
      <c r="AA391" s="83">
        <v>0</v>
      </c>
      <c r="AB391" s="83">
        <v>0</v>
      </c>
      <c r="AC391" s="83">
        <v>0</v>
      </c>
      <c r="AD391" s="83">
        <v>686224000</v>
      </c>
      <c r="AE391" s="83">
        <v>566000</v>
      </c>
      <c r="AF391" s="83">
        <v>685599000</v>
      </c>
      <c r="AG391" s="83">
        <v>0</v>
      </c>
      <c r="AH391" s="83">
        <v>58000</v>
      </c>
      <c r="AI391" s="83">
        <v>0</v>
      </c>
      <c r="AJ391" s="83">
        <v>165362000</v>
      </c>
      <c r="AK391" s="83">
        <v>0</v>
      </c>
      <c r="AL391" s="83">
        <v>165362000</v>
      </c>
      <c r="AM391" s="83">
        <v>0</v>
      </c>
      <c r="AN391" s="83">
        <v>0</v>
      </c>
      <c r="AO391" s="83">
        <v>0</v>
      </c>
      <c r="AP391" s="83">
        <v>0</v>
      </c>
      <c r="AQ391" s="83">
        <v>2561000</v>
      </c>
      <c r="AR391" s="82">
        <v>2016</v>
      </c>
      <c r="AS391" s="83">
        <v>860317000</v>
      </c>
      <c r="AT391" s="83">
        <v>3516000</v>
      </c>
      <c r="AU391" s="83">
        <v>3516000</v>
      </c>
      <c r="AV391" s="83">
        <v>0</v>
      </c>
      <c r="AW391" s="83">
        <v>856048000</v>
      </c>
      <c r="AX391" s="83">
        <v>0</v>
      </c>
      <c r="AY391" s="83">
        <v>0</v>
      </c>
      <c r="AZ391" s="83">
        <v>0</v>
      </c>
      <c r="BA391" s="83">
        <v>753000</v>
      </c>
      <c r="BB391" s="84" t="s">
        <v>780</v>
      </c>
    </row>
    <row r="392" spans="1:54" x14ac:dyDescent="0.25">
      <c r="A392" s="62" t="str">
        <f t="shared" si="6"/>
        <v>111383</v>
      </c>
      <c r="B392" s="68">
        <f>INDEX('Bilag 3'!$B$10:$B$637,MATCH('Data - enkelt'!A392,'Bilag 3'!$G$10:$G$637,0))</f>
        <v>11138</v>
      </c>
      <c r="C392" s="68">
        <f>INDEX('Bilag 3'!$D$10:$D$637,MATCH('Data - enkelt'!A392,'Bilag 3'!$G$10:$G$637,0))</f>
        <v>3</v>
      </c>
      <c r="D392" s="63" t="str">
        <f t="array" ref="D392">INDEX('Bilag 3'!$E$10:$E$636,MATCH(F392&amp;"_"&amp;G392,'Bilag 3'!$A$10:$A$636&amp;"_"&amp;'Bilag 3'!$C$10:$C$636,0))&amp;" - "&amp;INDEX('Bilag 3'!$F$10:$F$636,MATCH(F392&amp;"_"&amp;G392,'Bilag 3'!$A$10:$A$636&amp;"_"&amp;'Bilag 3'!$C$10:$C$636,0))</f>
        <v>BankInvest - Udenlandske Obligationer KL</v>
      </c>
      <c r="E392" s="82">
        <v>201612</v>
      </c>
      <c r="F392" s="82">
        <v>11138</v>
      </c>
      <c r="G392" s="82">
        <v>3</v>
      </c>
      <c r="H392" s="83">
        <v>63038000</v>
      </c>
      <c r="I392" s="83">
        <v>0</v>
      </c>
      <c r="J392" s="83">
        <v>0</v>
      </c>
      <c r="K392" s="83">
        <v>61124000</v>
      </c>
      <c r="L392" s="83">
        <v>0</v>
      </c>
      <c r="M392" s="83">
        <v>0</v>
      </c>
      <c r="N392" s="83">
        <v>-90818000</v>
      </c>
      <c r="O392" s="83">
        <v>-3160000</v>
      </c>
      <c r="P392" s="83">
        <v>0</v>
      </c>
      <c r="Q392" s="83">
        <v>1037000</v>
      </c>
      <c r="R392" s="83">
        <v>39664000</v>
      </c>
      <c r="S392" s="83">
        <v>0</v>
      </c>
      <c r="T392" s="83">
        <v>0</v>
      </c>
      <c r="U392" s="84" t="s">
        <v>1126</v>
      </c>
      <c r="V392" s="83">
        <v>3654192000</v>
      </c>
      <c r="W392" s="83">
        <v>251075000</v>
      </c>
      <c r="X392" s="83">
        <v>251052000</v>
      </c>
      <c r="Y392" s="83">
        <v>24000</v>
      </c>
      <c r="Z392" s="83">
        <v>3392067000</v>
      </c>
      <c r="AA392" s="83">
        <v>360025000</v>
      </c>
      <c r="AB392" s="83">
        <v>3032042000</v>
      </c>
      <c r="AC392" s="83">
        <v>0</v>
      </c>
      <c r="AD392" s="83">
        <v>0</v>
      </c>
      <c r="AE392" s="83">
        <v>0</v>
      </c>
      <c r="AF392" s="83">
        <v>0</v>
      </c>
      <c r="AG392" s="83">
        <v>0</v>
      </c>
      <c r="AH392" s="83">
        <v>0</v>
      </c>
      <c r="AI392" s="83">
        <v>0</v>
      </c>
      <c r="AJ392" s="83">
        <v>0</v>
      </c>
      <c r="AK392" s="83">
        <v>0</v>
      </c>
      <c r="AL392" s="83">
        <v>0</v>
      </c>
      <c r="AM392" s="83">
        <v>10760000</v>
      </c>
      <c r="AN392" s="83">
        <v>0</v>
      </c>
      <c r="AO392" s="83">
        <v>10760000</v>
      </c>
      <c r="AP392" s="83">
        <v>0</v>
      </c>
      <c r="AQ392" s="83">
        <v>289000</v>
      </c>
      <c r="AR392" s="82">
        <v>2016</v>
      </c>
      <c r="AS392" s="83">
        <v>3654198000</v>
      </c>
      <c r="AT392" s="83">
        <v>209000</v>
      </c>
      <c r="AU392" s="83">
        <v>209000</v>
      </c>
      <c r="AV392" s="83">
        <v>0</v>
      </c>
      <c r="AW392" s="83">
        <v>3631779000</v>
      </c>
      <c r="AX392" s="83">
        <v>21421000</v>
      </c>
      <c r="AY392" s="83">
        <v>0</v>
      </c>
      <c r="AZ392" s="83">
        <v>21421000</v>
      </c>
      <c r="BA392" s="83">
        <v>789000</v>
      </c>
      <c r="BB392" s="84" t="s">
        <v>780</v>
      </c>
    </row>
    <row r="393" spans="1:54" x14ac:dyDescent="0.25">
      <c r="A393" s="62" t="str">
        <f t="shared" si="6"/>
        <v>111386</v>
      </c>
      <c r="B393" s="68">
        <f>INDEX('Bilag 3'!$B$10:$B$637,MATCH('Data - enkelt'!A393,'Bilag 3'!$G$10:$G$637,0))</f>
        <v>11138</v>
      </c>
      <c r="C393" s="68">
        <f>INDEX('Bilag 3'!$D$10:$D$637,MATCH('Data - enkelt'!A393,'Bilag 3'!$G$10:$G$637,0))</f>
        <v>6</v>
      </c>
      <c r="D393" s="63" t="str">
        <f t="array" ref="D393">INDEX('Bilag 3'!$E$10:$E$636,MATCH(F393&amp;"_"&amp;G393,'Bilag 3'!$A$10:$A$636&amp;"_"&amp;'Bilag 3'!$C$10:$C$636,0))&amp;" - "&amp;INDEX('Bilag 3'!$F$10:$F$636,MATCH(F393&amp;"_"&amp;G393,'Bilag 3'!$A$10:$A$636&amp;"_"&amp;'Bilag 3'!$C$10:$C$636,0))</f>
        <v>BankInvest - Korte Danske Obligationer KL</v>
      </c>
      <c r="E393" s="82">
        <v>201612</v>
      </c>
      <c r="F393" s="82">
        <v>11138</v>
      </c>
      <c r="G393" s="82">
        <v>6</v>
      </c>
      <c r="H393" s="83">
        <v>98710000</v>
      </c>
      <c r="I393" s="83">
        <v>0</v>
      </c>
      <c r="J393" s="83">
        <v>0</v>
      </c>
      <c r="K393" s="83">
        <v>8873000</v>
      </c>
      <c r="L393" s="83">
        <v>0</v>
      </c>
      <c r="M393" s="83">
        <v>0</v>
      </c>
      <c r="N393" s="83">
        <v>0</v>
      </c>
      <c r="O393" s="83">
        <v>0</v>
      </c>
      <c r="P393" s="83">
        <v>0</v>
      </c>
      <c r="Q393" s="83">
        <v>4000</v>
      </c>
      <c r="R393" s="83">
        <v>17939000</v>
      </c>
      <c r="S393" s="83">
        <v>0</v>
      </c>
      <c r="T393" s="83">
        <v>0</v>
      </c>
      <c r="U393" s="84" t="s">
        <v>1127</v>
      </c>
      <c r="V393" s="83">
        <v>7711277000</v>
      </c>
      <c r="W393" s="83">
        <v>19498000</v>
      </c>
      <c r="X393" s="83">
        <v>19476000</v>
      </c>
      <c r="Y393" s="83">
        <v>23000</v>
      </c>
      <c r="Z393" s="83">
        <v>7451705000</v>
      </c>
      <c r="AA393" s="83">
        <v>7451705000</v>
      </c>
      <c r="AB393" s="83">
        <v>0</v>
      </c>
      <c r="AC393" s="83">
        <v>0</v>
      </c>
      <c r="AD393" s="83">
        <v>0</v>
      </c>
      <c r="AE393" s="83">
        <v>0</v>
      </c>
      <c r="AF393" s="83">
        <v>0</v>
      </c>
      <c r="AG393" s="83">
        <v>0</v>
      </c>
      <c r="AH393" s="83">
        <v>0</v>
      </c>
      <c r="AI393" s="83">
        <v>0</v>
      </c>
      <c r="AJ393" s="83">
        <v>0</v>
      </c>
      <c r="AK393" s="83">
        <v>0</v>
      </c>
      <c r="AL393" s="83">
        <v>0</v>
      </c>
      <c r="AM393" s="83">
        <v>0</v>
      </c>
      <c r="AN393" s="83">
        <v>0</v>
      </c>
      <c r="AO393" s="83">
        <v>0</v>
      </c>
      <c r="AP393" s="83">
        <v>0</v>
      </c>
      <c r="AQ393" s="83">
        <v>240073000</v>
      </c>
      <c r="AR393" s="82">
        <v>2016</v>
      </c>
      <c r="AS393" s="83">
        <v>7711277000</v>
      </c>
      <c r="AT393" s="83">
        <v>409000</v>
      </c>
      <c r="AU393" s="83">
        <v>409000</v>
      </c>
      <c r="AV393" s="83">
        <v>0</v>
      </c>
      <c r="AW393" s="83">
        <v>7410351000</v>
      </c>
      <c r="AX393" s="83">
        <v>0</v>
      </c>
      <c r="AY393" s="83">
        <v>0</v>
      </c>
      <c r="AZ393" s="83">
        <v>0</v>
      </c>
      <c r="BA393" s="83">
        <v>300517000</v>
      </c>
      <c r="BB393" s="84" t="s">
        <v>780</v>
      </c>
    </row>
    <row r="394" spans="1:54" x14ac:dyDescent="0.25">
      <c r="A394" s="62" t="str">
        <f t="shared" si="6"/>
        <v>111387</v>
      </c>
      <c r="B394" s="68">
        <f>INDEX('Bilag 3'!$B$10:$B$637,MATCH('Data - enkelt'!A394,'Bilag 3'!$G$10:$G$637,0))</f>
        <v>11138</v>
      </c>
      <c r="C394" s="68">
        <f>INDEX('Bilag 3'!$D$10:$D$637,MATCH('Data - enkelt'!A394,'Bilag 3'!$G$10:$G$637,0))</f>
        <v>7</v>
      </c>
      <c r="D394" s="63" t="str">
        <f t="array" ref="D394">INDEX('Bilag 3'!$E$10:$E$636,MATCH(F394&amp;"_"&amp;G394,'Bilag 3'!$A$10:$A$636&amp;"_"&amp;'Bilag 3'!$C$10:$C$636,0))&amp;" - "&amp;INDEX('Bilag 3'!$F$10:$F$636,MATCH(F394&amp;"_"&amp;G394,'Bilag 3'!$A$10:$A$636&amp;"_"&amp;'Bilag 3'!$C$10:$C$636,0))</f>
        <v>BankInvest - Emerging Markets Obligationer KL</v>
      </c>
      <c r="E394" s="82">
        <v>201612</v>
      </c>
      <c r="F394" s="82">
        <v>11138</v>
      </c>
      <c r="G394" s="82">
        <v>7</v>
      </c>
      <c r="H394" s="83">
        <v>209190000</v>
      </c>
      <c r="I394" s="83">
        <v>0</v>
      </c>
      <c r="J394" s="83">
        <v>0</v>
      </c>
      <c r="K394" s="83">
        <v>270322000</v>
      </c>
      <c r="L394" s="83">
        <v>0</v>
      </c>
      <c r="M394" s="83">
        <v>0</v>
      </c>
      <c r="N394" s="83">
        <v>-149819000</v>
      </c>
      <c r="O394" s="83">
        <v>9673000</v>
      </c>
      <c r="P394" s="83">
        <v>0</v>
      </c>
      <c r="Q394" s="83">
        <v>549000</v>
      </c>
      <c r="R394" s="83">
        <v>55809000</v>
      </c>
      <c r="S394" s="83">
        <v>0</v>
      </c>
      <c r="T394" s="83">
        <v>0</v>
      </c>
      <c r="U394" s="84" t="s">
        <v>1128</v>
      </c>
      <c r="V394" s="83">
        <v>3724286000</v>
      </c>
      <c r="W394" s="83">
        <v>99974000</v>
      </c>
      <c r="X394" s="83">
        <v>99946000</v>
      </c>
      <c r="Y394" s="83">
        <v>28000</v>
      </c>
      <c r="Z394" s="83">
        <v>3610597000</v>
      </c>
      <c r="AA394" s="83">
        <v>0</v>
      </c>
      <c r="AB394" s="83">
        <v>3348998000</v>
      </c>
      <c r="AC394" s="83">
        <v>261600000</v>
      </c>
      <c r="AD394" s="83">
        <v>0</v>
      </c>
      <c r="AE394" s="83">
        <v>0</v>
      </c>
      <c r="AF394" s="83">
        <v>0</v>
      </c>
      <c r="AG394" s="83">
        <v>0</v>
      </c>
      <c r="AH394" s="83">
        <v>0</v>
      </c>
      <c r="AI394" s="83">
        <v>0</v>
      </c>
      <c r="AJ394" s="83">
        <v>0</v>
      </c>
      <c r="AK394" s="83">
        <v>0</v>
      </c>
      <c r="AL394" s="83">
        <v>0</v>
      </c>
      <c r="AM394" s="83">
        <v>12077000</v>
      </c>
      <c r="AN394" s="83">
        <v>0</v>
      </c>
      <c r="AO394" s="83">
        <v>12077000</v>
      </c>
      <c r="AP394" s="83">
        <v>0</v>
      </c>
      <c r="AQ394" s="83">
        <v>1638000</v>
      </c>
      <c r="AR394" s="82">
        <v>2016</v>
      </c>
      <c r="AS394" s="83">
        <v>3724286000</v>
      </c>
      <c r="AT394" s="83">
        <v>295000</v>
      </c>
      <c r="AU394" s="83">
        <v>295000</v>
      </c>
      <c r="AV394" s="83">
        <v>0</v>
      </c>
      <c r="AW394" s="83">
        <v>3697418000</v>
      </c>
      <c r="AX394" s="83">
        <v>26572000</v>
      </c>
      <c r="AY394" s="83">
        <v>0</v>
      </c>
      <c r="AZ394" s="83">
        <v>26572000</v>
      </c>
      <c r="BA394" s="83">
        <v>0</v>
      </c>
      <c r="BB394" s="84" t="s">
        <v>780</v>
      </c>
    </row>
    <row r="395" spans="1:54" x14ac:dyDescent="0.25">
      <c r="A395" s="62" t="str">
        <f t="shared" si="6"/>
        <v>1113812</v>
      </c>
      <c r="B395" s="68">
        <f>INDEX('Bilag 3'!$B$10:$B$637,MATCH('Data - enkelt'!A395,'Bilag 3'!$G$10:$G$637,0))</f>
        <v>11138</v>
      </c>
      <c r="C395" s="68">
        <f>INDEX('Bilag 3'!$D$10:$D$637,MATCH('Data - enkelt'!A395,'Bilag 3'!$G$10:$G$637,0))</f>
        <v>12</v>
      </c>
      <c r="D395" s="63" t="str">
        <f t="array" ref="D395">INDEX('Bilag 3'!$E$10:$E$636,MATCH(F395&amp;"_"&amp;G395,'Bilag 3'!$A$10:$A$636&amp;"_"&amp;'Bilag 3'!$C$10:$C$636,0))&amp;" - "&amp;INDEX('Bilag 3'!$F$10:$F$636,MATCH(F395&amp;"_"&amp;G395,'Bilag 3'!$A$10:$A$636&amp;"_"&amp;'Bilag 3'!$C$10:$C$636,0))</f>
        <v>BankInvest - Asiatiske Aktier KL</v>
      </c>
      <c r="E395" s="82">
        <v>201612</v>
      </c>
      <c r="F395" s="82">
        <v>11138</v>
      </c>
      <c r="G395" s="82">
        <v>12</v>
      </c>
      <c r="H395" s="83">
        <v>-63000</v>
      </c>
      <c r="I395" s="83">
        <v>0</v>
      </c>
      <c r="J395" s="83">
        <v>24360000</v>
      </c>
      <c r="K395" s="83">
        <v>0</v>
      </c>
      <c r="L395" s="83">
        <v>67975000</v>
      </c>
      <c r="M395" s="83">
        <v>0</v>
      </c>
      <c r="N395" s="83">
        <v>-21965000</v>
      </c>
      <c r="O395" s="83">
        <v>6000</v>
      </c>
      <c r="P395" s="83">
        <v>-36000</v>
      </c>
      <c r="Q395" s="83">
        <v>2904000</v>
      </c>
      <c r="R395" s="83">
        <v>18362000</v>
      </c>
      <c r="S395" s="83">
        <v>0</v>
      </c>
      <c r="T395" s="83">
        <v>1800000</v>
      </c>
      <c r="U395" s="84" t="s">
        <v>1129</v>
      </c>
      <c r="V395" s="83">
        <v>896480000</v>
      </c>
      <c r="W395" s="83">
        <v>23355000</v>
      </c>
      <c r="X395" s="83">
        <v>23329000</v>
      </c>
      <c r="Y395" s="83">
        <v>25000</v>
      </c>
      <c r="Z395" s="83">
        <v>0</v>
      </c>
      <c r="AA395" s="83">
        <v>0</v>
      </c>
      <c r="AB395" s="83">
        <v>0</v>
      </c>
      <c r="AC395" s="83">
        <v>0</v>
      </c>
      <c r="AD395" s="83">
        <v>863664000</v>
      </c>
      <c r="AE395" s="83">
        <v>0</v>
      </c>
      <c r="AF395" s="83">
        <v>863664000</v>
      </c>
      <c r="AG395" s="83">
        <v>0</v>
      </c>
      <c r="AH395" s="83">
        <v>0</v>
      </c>
      <c r="AI395" s="83">
        <v>0</v>
      </c>
      <c r="AJ395" s="83">
        <v>0</v>
      </c>
      <c r="AK395" s="83">
        <v>0</v>
      </c>
      <c r="AL395" s="83">
        <v>0</v>
      </c>
      <c r="AM395" s="83">
        <v>6756000</v>
      </c>
      <c r="AN395" s="83">
        <v>0</v>
      </c>
      <c r="AO395" s="83">
        <v>6756000</v>
      </c>
      <c r="AP395" s="83">
        <v>0</v>
      </c>
      <c r="AQ395" s="83">
        <v>2706000</v>
      </c>
      <c r="AR395" s="82">
        <v>2016</v>
      </c>
      <c r="AS395" s="83">
        <v>896480000</v>
      </c>
      <c r="AT395" s="83">
        <v>4852000</v>
      </c>
      <c r="AU395" s="83">
        <v>4852000</v>
      </c>
      <c r="AV395" s="83">
        <v>0</v>
      </c>
      <c r="AW395" s="83">
        <v>874317000</v>
      </c>
      <c r="AX395" s="83">
        <v>10413000</v>
      </c>
      <c r="AY395" s="83">
        <v>0</v>
      </c>
      <c r="AZ395" s="83">
        <v>10413000</v>
      </c>
      <c r="BA395" s="83">
        <v>6898000</v>
      </c>
      <c r="BB395" s="84" t="s">
        <v>780</v>
      </c>
    </row>
    <row r="396" spans="1:54" x14ac:dyDescent="0.25">
      <c r="A396" s="62" t="str">
        <f t="shared" si="6"/>
        <v>1113818</v>
      </c>
      <c r="B396" s="68">
        <f>INDEX('Bilag 3'!$B$10:$B$637,MATCH('Data - enkelt'!A396,'Bilag 3'!$G$10:$G$637,0))</f>
        <v>11138</v>
      </c>
      <c r="C396" s="68">
        <f>INDEX('Bilag 3'!$D$10:$D$637,MATCH('Data - enkelt'!A396,'Bilag 3'!$G$10:$G$637,0))</f>
        <v>18</v>
      </c>
      <c r="D396" s="63" t="str">
        <f t="array" ref="D396">INDEX('Bilag 3'!$E$10:$E$636,MATCH(F396&amp;"_"&amp;G396,'Bilag 3'!$A$10:$A$636&amp;"_"&amp;'Bilag 3'!$C$10:$C$636,0))&amp;" - "&amp;INDEX('Bilag 3'!$F$10:$F$636,MATCH(F396&amp;"_"&amp;G396,'Bilag 3'!$A$10:$A$636&amp;"_"&amp;'Bilag 3'!$C$10:$C$636,0))</f>
        <v>BankInvest - Danske Aktier KL</v>
      </c>
      <c r="E396" s="82">
        <v>201612</v>
      </c>
      <c r="F396" s="82">
        <v>11138</v>
      </c>
      <c r="G396" s="82">
        <v>18</v>
      </c>
      <c r="H396" s="83">
        <v>-160000</v>
      </c>
      <c r="I396" s="83">
        <v>0</v>
      </c>
      <c r="J396" s="83">
        <v>67470000</v>
      </c>
      <c r="K396" s="83">
        <v>0</v>
      </c>
      <c r="L396" s="83">
        <v>78395000</v>
      </c>
      <c r="M396" s="83">
        <v>0</v>
      </c>
      <c r="N396" s="83">
        <v>0</v>
      </c>
      <c r="O396" s="83">
        <v>0</v>
      </c>
      <c r="P396" s="83">
        <v>0</v>
      </c>
      <c r="Q396" s="83">
        <v>7299000</v>
      </c>
      <c r="R396" s="83">
        <v>51868000</v>
      </c>
      <c r="S396" s="83">
        <v>0</v>
      </c>
      <c r="T396" s="83">
        <v>220000</v>
      </c>
      <c r="U396" s="84" t="s">
        <v>1130</v>
      </c>
      <c r="V396" s="83">
        <v>3920952000</v>
      </c>
      <c r="W396" s="83">
        <v>15969000</v>
      </c>
      <c r="X396" s="83">
        <v>15946000</v>
      </c>
      <c r="Y396" s="83">
        <v>23000</v>
      </c>
      <c r="Z396" s="83">
        <v>0</v>
      </c>
      <c r="AA396" s="83">
        <v>0</v>
      </c>
      <c r="AB396" s="83">
        <v>0</v>
      </c>
      <c r="AC396" s="83">
        <v>0</v>
      </c>
      <c r="AD396" s="83">
        <v>3895789000</v>
      </c>
      <c r="AE396" s="83">
        <v>3895789000</v>
      </c>
      <c r="AF396" s="83">
        <v>0</v>
      </c>
      <c r="AG396" s="83">
        <v>0</v>
      </c>
      <c r="AH396" s="83">
        <v>0</v>
      </c>
      <c r="AI396" s="83">
        <v>0</v>
      </c>
      <c r="AJ396" s="83">
        <v>0</v>
      </c>
      <c r="AK396" s="83">
        <v>0</v>
      </c>
      <c r="AL396" s="83">
        <v>0</v>
      </c>
      <c r="AM396" s="83">
        <v>0</v>
      </c>
      <c r="AN396" s="83">
        <v>0</v>
      </c>
      <c r="AO396" s="83">
        <v>0</v>
      </c>
      <c r="AP396" s="83">
        <v>0</v>
      </c>
      <c r="AQ396" s="83">
        <v>9194000</v>
      </c>
      <c r="AR396" s="82">
        <v>2016</v>
      </c>
      <c r="AS396" s="83">
        <v>3920952000</v>
      </c>
      <c r="AT396" s="83">
        <v>1222000</v>
      </c>
      <c r="AU396" s="83">
        <v>1222000</v>
      </c>
      <c r="AV396" s="83">
        <v>0</v>
      </c>
      <c r="AW396" s="83">
        <v>3900654000</v>
      </c>
      <c r="AX396" s="83">
        <v>0</v>
      </c>
      <c r="AY396" s="83">
        <v>0</v>
      </c>
      <c r="AZ396" s="83">
        <v>0</v>
      </c>
      <c r="BA396" s="83">
        <v>19075000</v>
      </c>
      <c r="BB396" s="84" t="s">
        <v>780</v>
      </c>
    </row>
    <row r="397" spans="1:54" x14ac:dyDescent="0.25">
      <c r="A397" s="62" t="str">
        <f t="shared" si="6"/>
        <v>1113825</v>
      </c>
      <c r="B397" s="68">
        <f>INDEX('Bilag 3'!$B$10:$B$637,MATCH('Data - enkelt'!A397,'Bilag 3'!$G$10:$G$637,0))</f>
        <v>11138</v>
      </c>
      <c r="C397" s="68">
        <f>INDEX('Bilag 3'!$D$10:$D$637,MATCH('Data - enkelt'!A397,'Bilag 3'!$G$10:$G$637,0))</f>
        <v>25</v>
      </c>
      <c r="D397" s="63" t="str">
        <f t="array" ref="D397">INDEX('Bilag 3'!$E$10:$E$636,MATCH(F397&amp;"_"&amp;G397,'Bilag 3'!$A$10:$A$636&amp;"_"&amp;'Bilag 3'!$C$10:$C$636,0))&amp;" - "&amp;INDEX('Bilag 3'!$F$10:$F$636,MATCH(F397&amp;"_"&amp;G397,'Bilag 3'!$A$10:$A$636&amp;"_"&amp;'Bilag 3'!$C$10:$C$636,0))</f>
        <v>BankInvest - New Emerging Markets Aktier KL</v>
      </c>
      <c r="E397" s="82">
        <v>201612</v>
      </c>
      <c r="F397" s="82">
        <v>11138</v>
      </c>
      <c r="G397" s="82">
        <v>25</v>
      </c>
      <c r="H397" s="83">
        <v>-14000</v>
      </c>
      <c r="I397" s="83">
        <v>0</v>
      </c>
      <c r="J397" s="83">
        <v>58041000</v>
      </c>
      <c r="K397" s="83">
        <v>124000</v>
      </c>
      <c r="L397" s="83">
        <v>33581000</v>
      </c>
      <c r="M397" s="83">
        <v>0</v>
      </c>
      <c r="N397" s="83">
        <v>0</v>
      </c>
      <c r="O397" s="83">
        <v>-8019000</v>
      </c>
      <c r="P397" s="83">
        <v>-846000</v>
      </c>
      <c r="Q397" s="83">
        <v>5989000</v>
      </c>
      <c r="R397" s="83">
        <v>21940000</v>
      </c>
      <c r="S397" s="83">
        <v>0</v>
      </c>
      <c r="T397" s="83">
        <v>7803000</v>
      </c>
      <c r="U397" s="84" t="s">
        <v>1131</v>
      </c>
      <c r="V397" s="83">
        <v>828462000</v>
      </c>
      <c r="W397" s="83">
        <v>21319000</v>
      </c>
      <c r="X397" s="83">
        <v>21296000</v>
      </c>
      <c r="Y397" s="83">
        <v>24000</v>
      </c>
      <c r="Z397" s="83">
        <v>1204000</v>
      </c>
      <c r="AA397" s="83">
        <v>0</v>
      </c>
      <c r="AB397" s="83">
        <v>0</v>
      </c>
      <c r="AC397" s="83">
        <v>1204000</v>
      </c>
      <c r="AD397" s="83">
        <v>797493000</v>
      </c>
      <c r="AE397" s="83">
        <v>0</v>
      </c>
      <c r="AF397" s="83">
        <v>797493000</v>
      </c>
      <c r="AG397" s="83">
        <v>0</v>
      </c>
      <c r="AH397" s="83">
        <v>0</v>
      </c>
      <c r="AI397" s="83">
        <v>0</v>
      </c>
      <c r="AJ397" s="83">
        <v>0</v>
      </c>
      <c r="AK397" s="83">
        <v>0</v>
      </c>
      <c r="AL397" s="83">
        <v>0</v>
      </c>
      <c r="AM397" s="83">
        <v>0</v>
      </c>
      <c r="AN397" s="83">
        <v>0</v>
      </c>
      <c r="AO397" s="83">
        <v>0</v>
      </c>
      <c r="AP397" s="83">
        <v>0</v>
      </c>
      <c r="AQ397" s="83">
        <v>8446000</v>
      </c>
      <c r="AR397" s="82">
        <v>2016</v>
      </c>
      <c r="AS397" s="83">
        <v>828462000</v>
      </c>
      <c r="AT397" s="83">
        <v>1325000</v>
      </c>
      <c r="AU397" s="83">
        <v>1325000</v>
      </c>
      <c r="AV397" s="83">
        <v>0</v>
      </c>
      <c r="AW397" s="83">
        <v>820448000</v>
      </c>
      <c r="AX397" s="83">
        <v>0</v>
      </c>
      <c r="AY397" s="83">
        <v>0</v>
      </c>
      <c r="AZ397" s="83">
        <v>0</v>
      </c>
      <c r="BA397" s="83">
        <v>6689000</v>
      </c>
      <c r="BB397" s="84" t="s">
        <v>780</v>
      </c>
    </row>
    <row r="398" spans="1:54" x14ac:dyDescent="0.25">
      <c r="A398" s="62" t="str">
        <f t="shared" si="6"/>
        <v>1113826</v>
      </c>
      <c r="B398" s="68">
        <f>INDEX('Bilag 3'!$B$10:$B$637,MATCH('Data - enkelt'!A398,'Bilag 3'!$G$10:$G$637,0))</f>
        <v>11138</v>
      </c>
      <c r="C398" s="68">
        <f>INDEX('Bilag 3'!$D$10:$D$637,MATCH('Data - enkelt'!A398,'Bilag 3'!$G$10:$G$637,0))</f>
        <v>26</v>
      </c>
      <c r="D398" s="63" t="str">
        <f t="array" ref="D398">INDEX('Bilag 3'!$E$10:$E$636,MATCH(F398&amp;"_"&amp;G398,'Bilag 3'!$A$10:$A$636&amp;"_"&amp;'Bilag 3'!$C$10:$C$636,0))&amp;" - "&amp;INDEX('Bilag 3'!$F$10:$F$636,MATCH(F398&amp;"_"&amp;G398,'Bilag 3'!$A$10:$A$636&amp;"_"&amp;'Bilag 3'!$C$10:$C$636,0))</f>
        <v>BankInvest - Korte Danske Obligationer Akk. KL</v>
      </c>
      <c r="E398" s="82">
        <v>201612</v>
      </c>
      <c r="F398" s="82">
        <v>11138</v>
      </c>
      <c r="G398" s="82">
        <v>26</v>
      </c>
      <c r="H398" s="83">
        <v>6166000</v>
      </c>
      <c r="I398" s="83">
        <v>0</v>
      </c>
      <c r="J398" s="83">
        <v>0</v>
      </c>
      <c r="K398" s="83">
        <v>962000</v>
      </c>
      <c r="L398" s="83">
        <v>0</v>
      </c>
      <c r="M398" s="83">
        <v>0</v>
      </c>
      <c r="N398" s="83">
        <v>0</v>
      </c>
      <c r="O398" s="83">
        <v>0</v>
      </c>
      <c r="P398" s="83">
        <v>0</v>
      </c>
      <c r="Q398" s="83">
        <v>1000</v>
      </c>
      <c r="R398" s="83">
        <v>1246000</v>
      </c>
      <c r="S398" s="83">
        <v>0</v>
      </c>
      <c r="T398" s="83">
        <v>0</v>
      </c>
      <c r="U398" s="84" t="s">
        <v>1132</v>
      </c>
      <c r="V398" s="83">
        <v>454548000</v>
      </c>
      <c r="W398" s="83">
        <v>823000</v>
      </c>
      <c r="X398" s="83">
        <v>795000</v>
      </c>
      <c r="Y398" s="83">
        <v>28000</v>
      </c>
      <c r="Z398" s="83">
        <v>440635000</v>
      </c>
      <c r="AA398" s="83">
        <v>440635000</v>
      </c>
      <c r="AB398" s="83">
        <v>0</v>
      </c>
      <c r="AC398" s="83">
        <v>0</v>
      </c>
      <c r="AD398" s="83">
        <v>0</v>
      </c>
      <c r="AE398" s="83">
        <v>0</v>
      </c>
      <c r="AF398" s="83">
        <v>0</v>
      </c>
      <c r="AG398" s="83">
        <v>0</v>
      </c>
      <c r="AH398" s="83">
        <v>0</v>
      </c>
      <c r="AI398" s="83">
        <v>0</v>
      </c>
      <c r="AJ398" s="83">
        <v>0</v>
      </c>
      <c r="AK398" s="83">
        <v>0</v>
      </c>
      <c r="AL398" s="83">
        <v>0</v>
      </c>
      <c r="AM398" s="83">
        <v>0</v>
      </c>
      <c r="AN398" s="83">
        <v>0</v>
      </c>
      <c r="AO398" s="83">
        <v>0</v>
      </c>
      <c r="AP398" s="83">
        <v>0</v>
      </c>
      <c r="AQ398" s="83">
        <v>13089000</v>
      </c>
      <c r="AR398" s="82">
        <v>2016</v>
      </c>
      <c r="AS398" s="83">
        <v>454548000</v>
      </c>
      <c r="AT398" s="83">
        <v>38000</v>
      </c>
      <c r="AU398" s="83">
        <v>38000</v>
      </c>
      <c r="AV398" s="83">
        <v>0</v>
      </c>
      <c r="AW398" s="83">
        <v>444097000</v>
      </c>
      <c r="AX398" s="83">
        <v>0</v>
      </c>
      <c r="AY398" s="83">
        <v>0</v>
      </c>
      <c r="AZ398" s="83">
        <v>0</v>
      </c>
      <c r="BA398" s="83">
        <v>10412000</v>
      </c>
      <c r="BB398" s="84" t="s">
        <v>780</v>
      </c>
    </row>
    <row r="399" spans="1:54" x14ac:dyDescent="0.25">
      <c r="A399" s="62" t="str">
        <f t="shared" si="6"/>
        <v>1113827</v>
      </c>
      <c r="B399" s="68">
        <f>INDEX('Bilag 3'!$B$10:$B$637,MATCH('Data - enkelt'!A399,'Bilag 3'!$G$10:$G$637,0))</f>
        <v>11138</v>
      </c>
      <c r="C399" s="68">
        <f>INDEX('Bilag 3'!$D$10:$D$637,MATCH('Data - enkelt'!A399,'Bilag 3'!$G$10:$G$637,0))</f>
        <v>27</v>
      </c>
      <c r="D399" s="63" t="str">
        <f t="array" ref="D399">INDEX('Bilag 3'!$E$10:$E$636,MATCH(F399&amp;"_"&amp;G399,'Bilag 3'!$A$10:$A$636&amp;"_"&amp;'Bilag 3'!$C$10:$C$636,0))&amp;" - "&amp;INDEX('Bilag 3'!$F$10:$F$636,MATCH(F399&amp;"_"&amp;G399,'Bilag 3'!$A$10:$A$636&amp;"_"&amp;'Bilag 3'!$C$10:$C$636,0))</f>
        <v>BankInvest - Højt Udbytte Aktier KL</v>
      </c>
      <c r="E399" s="82">
        <v>201612</v>
      </c>
      <c r="F399" s="82">
        <v>11138</v>
      </c>
      <c r="G399" s="82">
        <v>27</v>
      </c>
      <c r="H399" s="83">
        <v>-125000</v>
      </c>
      <c r="I399" s="83">
        <v>0</v>
      </c>
      <c r="J399" s="83">
        <v>132239000</v>
      </c>
      <c r="K399" s="83">
        <v>0</v>
      </c>
      <c r="L399" s="83">
        <v>428954000</v>
      </c>
      <c r="M399" s="83">
        <v>0</v>
      </c>
      <c r="N399" s="83">
        <v>0</v>
      </c>
      <c r="O399" s="83">
        <v>-673000</v>
      </c>
      <c r="P399" s="83">
        <v>-122000</v>
      </c>
      <c r="Q399" s="83">
        <v>7359000</v>
      </c>
      <c r="R399" s="83">
        <v>75157000</v>
      </c>
      <c r="S399" s="83">
        <v>0</v>
      </c>
      <c r="T399" s="83">
        <v>13126000</v>
      </c>
      <c r="U399" s="84" t="s">
        <v>1133</v>
      </c>
      <c r="V399" s="83">
        <v>4498200000</v>
      </c>
      <c r="W399" s="83">
        <v>15297000</v>
      </c>
      <c r="X399" s="83">
        <v>15273000</v>
      </c>
      <c r="Y399" s="83">
        <v>24000</v>
      </c>
      <c r="Z399" s="83">
        <v>0</v>
      </c>
      <c r="AA399" s="83">
        <v>0</v>
      </c>
      <c r="AB399" s="83">
        <v>0</v>
      </c>
      <c r="AC399" s="83">
        <v>0</v>
      </c>
      <c r="AD399" s="83">
        <v>4469507000</v>
      </c>
      <c r="AE399" s="83">
        <v>275911000</v>
      </c>
      <c r="AF399" s="83">
        <v>4193596000</v>
      </c>
      <c r="AG399" s="83">
        <v>0</v>
      </c>
      <c r="AH399" s="83">
        <v>0</v>
      </c>
      <c r="AI399" s="83">
        <v>0</v>
      </c>
      <c r="AJ399" s="83">
        <v>0</v>
      </c>
      <c r="AK399" s="83">
        <v>0</v>
      </c>
      <c r="AL399" s="83">
        <v>0</v>
      </c>
      <c r="AM399" s="83">
        <v>0</v>
      </c>
      <c r="AN399" s="83">
        <v>0</v>
      </c>
      <c r="AO399" s="83">
        <v>0</v>
      </c>
      <c r="AP399" s="83">
        <v>0</v>
      </c>
      <c r="AQ399" s="83">
        <v>13396000</v>
      </c>
      <c r="AR399" s="82">
        <v>2016</v>
      </c>
      <c r="AS399" s="83">
        <v>4498200000</v>
      </c>
      <c r="AT399" s="83">
        <v>843000</v>
      </c>
      <c r="AU399" s="83">
        <v>843000</v>
      </c>
      <c r="AV399" s="83">
        <v>0</v>
      </c>
      <c r="AW399" s="83">
        <v>4495218000</v>
      </c>
      <c r="AX399" s="83">
        <v>0</v>
      </c>
      <c r="AY399" s="83">
        <v>0</v>
      </c>
      <c r="AZ399" s="83">
        <v>0</v>
      </c>
      <c r="BA399" s="83">
        <v>2140000</v>
      </c>
      <c r="BB399" s="84" t="s">
        <v>780</v>
      </c>
    </row>
    <row r="400" spans="1:54" x14ac:dyDescent="0.25">
      <c r="A400" s="62" t="str">
        <f t="shared" si="6"/>
        <v>1113829</v>
      </c>
      <c r="B400" s="68">
        <f>INDEX('Bilag 3'!$B$10:$B$637,MATCH('Data - enkelt'!A400,'Bilag 3'!$G$10:$G$637,0))</f>
        <v>11138</v>
      </c>
      <c r="C400" s="68">
        <f>INDEX('Bilag 3'!$D$10:$D$637,MATCH('Data - enkelt'!A400,'Bilag 3'!$G$10:$G$637,0))</f>
        <v>29</v>
      </c>
      <c r="D400" s="63" t="str">
        <f t="array" ref="D400">INDEX('Bilag 3'!$E$10:$E$636,MATCH(F400&amp;"_"&amp;G400,'Bilag 3'!$A$10:$A$636&amp;"_"&amp;'Bilag 3'!$C$10:$C$636,0))&amp;" - "&amp;INDEX('Bilag 3'!$F$10:$F$636,MATCH(F400&amp;"_"&amp;G400,'Bilag 3'!$A$10:$A$636&amp;"_"&amp;'Bilag 3'!$C$10:$C$636,0))</f>
        <v>BankInvest - Lange Danske Obligationer KL</v>
      </c>
      <c r="E400" s="82">
        <v>201612</v>
      </c>
      <c r="F400" s="82">
        <v>11138</v>
      </c>
      <c r="G400" s="82">
        <v>29</v>
      </c>
      <c r="H400" s="83">
        <v>154857000</v>
      </c>
      <c r="I400" s="83">
        <v>0</v>
      </c>
      <c r="J400" s="83">
        <v>0</v>
      </c>
      <c r="K400" s="83">
        <v>196383000</v>
      </c>
      <c r="L400" s="83">
        <v>0</v>
      </c>
      <c r="M400" s="83">
        <v>0</v>
      </c>
      <c r="N400" s="83">
        <v>0</v>
      </c>
      <c r="O400" s="83">
        <v>0</v>
      </c>
      <c r="P400" s="83">
        <v>0</v>
      </c>
      <c r="Q400" s="83">
        <v>7000</v>
      </c>
      <c r="R400" s="83">
        <v>51897000</v>
      </c>
      <c r="S400" s="83">
        <v>0</v>
      </c>
      <c r="T400" s="83">
        <v>0</v>
      </c>
      <c r="U400" s="84" t="s">
        <v>1134</v>
      </c>
      <c r="V400" s="83">
        <v>10037941000</v>
      </c>
      <c r="W400" s="83">
        <v>142000</v>
      </c>
      <c r="X400" s="83">
        <v>118000</v>
      </c>
      <c r="Y400" s="83">
        <v>24000</v>
      </c>
      <c r="Z400" s="83">
        <v>9697631000</v>
      </c>
      <c r="AA400" s="83">
        <v>9697631000</v>
      </c>
      <c r="AB400" s="83">
        <v>0</v>
      </c>
      <c r="AC400" s="83">
        <v>0</v>
      </c>
      <c r="AD400" s="83">
        <v>0</v>
      </c>
      <c r="AE400" s="83">
        <v>0</v>
      </c>
      <c r="AF400" s="83">
        <v>0</v>
      </c>
      <c r="AG400" s="83">
        <v>0</v>
      </c>
      <c r="AH400" s="83">
        <v>0</v>
      </c>
      <c r="AI400" s="83">
        <v>0</v>
      </c>
      <c r="AJ400" s="83">
        <v>0</v>
      </c>
      <c r="AK400" s="83">
        <v>0</v>
      </c>
      <c r="AL400" s="83">
        <v>0</v>
      </c>
      <c r="AM400" s="83">
        <v>0</v>
      </c>
      <c r="AN400" s="83">
        <v>0</v>
      </c>
      <c r="AO400" s="83">
        <v>0</v>
      </c>
      <c r="AP400" s="83">
        <v>0</v>
      </c>
      <c r="AQ400" s="83">
        <v>340168000</v>
      </c>
      <c r="AR400" s="82">
        <v>2016</v>
      </c>
      <c r="AS400" s="83">
        <v>10037941000</v>
      </c>
      <c r="AT400" s="83">
        <v>560000</v>
      </c>
      <c r="AU400" s="83">
        <v>560000</v>
      </c>
      <c r="AV400" s="83">
        <v>0</v>
      </c>
      <c r="AW400" s="83">
        <v>9772641000</v>
      </c>
      <c r="AX400" s="83">
        <v>0</v>
      </c>
      <c r="AY400" s="83">
        <v>0</v>
      </c>
      <c r="AZ400" s="83">
        <v>0</v>
      </c>
      <c r="BA400" s="83">
        <v>264739000</v>
      </c>
      <c r="BB400" s="84" t="s">
        <v>780</v>
      </c>
    </row>
    <row r="401" spans="1:54" x14ac:dyDescent="0.25">
      <c r="A401" s="62" t="str">
        <f t="shared" si="6"/>
        <v>1113830</v>
      </c>
      <c r="B401" s="68">
        <f>INDEX('Bilag 3'!$B$10:$B$637,MATCH('Data - enkelt'!A401,'Bilag 3'!$G$10:$G$637,0))</f>
        <v>11138</v>
      </c>
      <c r="C401" s="68">
        <f>INDEX('Bilag 3'!$D$10:$D$637,MATCH('Data - enkelt'!A401,'Bilag 3'!$G$10:$G$637,0))</f>
        <v>30</v>
      </c>
      <c r="D401" s="63" t="str">
        <f t="array" ref="D401">INDEX('Bilag 3'!$E$10:$E$636,MATCH(F401&amp;"_"&amp;G401,'Bilag 3'!$A$10:$A$636&amp;"_"&amp;'Bilag 3'!$C$10:$C$636,0))&amp;" - "&amp;INDEX('Bilag 3'!$F$10:$F$636,MATCH(F401&amp;"_"&amp;G401,'Bilag 3'!$A$10:$A$636&amp;"_"&amp;'Bilag 3'!$C$10:$C$636,0))</f>
        <v>BankInvest - Virksomhedsobligationer IG Etik KL</v>
      </c>
      <c r="E401" s="82">
        <v>201612</v>
      </c>
      <c r="F401" s="82">
        <v>11138</v>
      </c>
      <c r="G401" s="82">
        <v>30</v>
      </c>
      <c r="H401" s="83">
        <v>10741000</v>
      </c>
      <c r="I401" s="83">
        <v>0</v>
      </c>
      <c r="J401" s="83">
        <v>0</v>
      </c>
      <c r="K401" s="83">
        <v>6638000</v>
      </c>
      <c r="L401" s="83">
        <v>0</v>
      </c>
      <c r="M401" s="83">
        <v>0</v>
      </c>
      <c r="N401" s="83">
        <v>0</v>
      </c>
      <c r="O401" s="83">
        <v>-59000</v>
      </c>
      <c r="P401" s="83">
        <v>2000</v>
      </c>
      <c r="Q401" s="83">
        <v>116000</v>
      </c>
      <c r="R401" s="83">
        <v>4387000</v>
      </c>
      <c r="S401" s="83">
        <v>0</v>
      </c>
      <c r="T401" s="83">
        <v>0</v>
      </c>
      <c r="U401" s="84" t="s">
        <v>1135</v>
      </c>
      <c r="V401" s="83">
        <v>422626000</v>
      </c>
      <c r="W401" s="83">
        <v>889000</v>
      </c>
      <c r="X401" s="83">
        <v>864000</v>
      </c>
      <c r="Y401" s="83">
        <v>25000</v>
      </c>
      <c r="Z401" s="83">
        <v>415907000</v>
      </c>
      <c r="AA401" s="83">
        <v>13781000</v>
      </c>
      <c r="AB401" s="83">
        <v>398717000</v>
      </c>
      <c r="AC401" s="83">
        <v>3409000</v>
      </c>
      <c r="AD401" s="83">
        <v>0</v>
      </c>
      <c r="AE401" s="83">
        <v>0</v>
      </c>
      <c r="AF401" s="83">
        <v>0</v>
      </c>
      <c r="AG401" s="83">
        <v>0</v>
      </c>
      <c r="AH401" s="83">
        <v>0</v>
      </c>
      <c r="AI401" s="83">
        <v>0</v>
      </c>
      <c r="AJ401" s="83">
        <v>0</v>
      </c>
      <c r="AK401" s="83">
        <v>0</v>
      </c>
      <c r="AL401" s="83">
        <v>0</v>
      </c>
      <c r="AM401" s="83">
        <v>0</v>
      </c>
      <c r="AN401" s="83">
        <v>0</v>
      </c>
      <c r="AO401" s="83">
        <v>0</v>
      </c>
      <c r="AP401" s="83">
        <v>0</v>
      </c>
      <c r="AQ401" s="83">
        <v>5830000</v>
      </c>
      <c r="AR401" s="82">
        <v>2016</v>
      </c>
      <c r="AS401" s="83">
        <v>422626000</v>
      </c>
      <c r="AT401" s="83">
        <v>59000</v>
      </c>
      <c r="AU401" s="83">
        <v>59000</v>
      </c>
      <c r="AV401" s="83">
        <v>0</v>
      </c>
      <c r="AW401" s="83">
        <v>417490000</v>
      </c>
      <c r="AX401" s="83">
        <v>0</v>
      </c>
      <c r="AY401" s="83">
        <v>0</v>
      </c>
      <c r="AZ401" s="83">
        <v>0</v>
      </c>
      <c r="BA401" s="83">
        <v>5076000</v>
      </c>
      <c r="BB401" s="84" t="s">
        <v>780</v>
      </c>
    </row>
    <row r="402" spans="1:54" x14ac:dyDescent="0.25">
      <c r="A402" s="62" t="str">
        <f t="shared" si="6"/>
        <v>1113831</v>
      </c>
      <c r="B402" s="68">
        <f>INDEX('Bilag 3'!$B$10:$B$637,MATCH('Data - enkelt'!A402,'Bilag 3'!$G$10:$G$637,0))</f>
        <v>11138</v>
      </c>
      <c r="C402" s="68">
        <f>INDEX('Bilag 3'!$D$10:$D$637,MATCH('Data - enkelt'!A402,'Bilag 3'!$G$10:$G$637,0))</f>
        <v>31</v>
      </c>
      <c r="D402" s="63" t="str">
        <f t="array" ref="D402">INDEX('Bilag 3'!$E$10:$E$636,MATCH(F402&amp;"_"&amp;G402,'Bilag 3'!$A$10:$A$636&amp;"_"&amp;'Bilag 3'!$C$10:$C$636,0))&amp;" - "&amp;INDEX('Bilag 3'!$F$10:$F$636,MATCH(F402&amp;"_"&amp;G402,'Bilag 3'!$A$10:$A$636&amp;"_"&amp;'Bilag 3'!$C$10:$C$636,0))</f>
        <v>BankInvest - Emerging Markets Obligationer Lokalvaluta KL</v>
      </c>
      <c r="E402" s="82">
        <v>201612</v>
      </c>
      <c r="F402" s="82">
        <v>11138</v>
      </c>
      <c r="G402" s="82">
        <v>31</v>
      </c>
      <c r="H402" s="83">
        <v>100235000</v>
      </c>
      <c r="I402" s="83">
        <v>0</v>
      </c>
      <c r="J402" s="83">
        <v>0</v>
      </c>
      <c r="K402" s="83">
        <v>81446000</v>
      </c>
      <c r="L402" s="83">
        <v>0</v>
      </c>
      <c r="M402" s="83">
        <v>0</v>
      </c>
      <c r="N402" s="83">
        <v>-93000</v>
      </c>
      <c r="O402" s="83">
        <v>537000</v>
      </c>
      <c r="P402" s="83">
        <v>-114000</v>
      </c>
      <c r="Q402" s="83">
        <v>83000</v>
      </c>
      <c r="R402" s="83">
        <v>23804000</v>
      </c>
      <c r="S402" s="83">
        <v>0</v>
      </c>
      <c r="T402" s="83">
        <v>2943000</v>
      </c>
      <c r="U402" s="84" t="s">
        <v>1136</v>
      </c>
      <c r="V402" s="83">
        <v>1553368000</v>
      </c>
      <c r="W402" s="83">
        <v>21074000</v>
      </c>
      <c r="X402" s="83">
        <v>21050000</v>
      </c>
      <c r="Y402" s="83">
        <v>24000</v>
      </c>
      <c r="Z402" s="83">
        <v>1528501000</v>
      </c>
      <c r="AA402" s="83">
        <v>0</v>
      </c>
      <c r="AB402" s="83">
        <v>1411502000</v>
      </c>
      <c r="AC402" s="83">
        <v>116999000</v>
      </c>
      <c r="AD402" s="83">
        <v>0</v>
      </c>
      <c r="AE402" s="83">
        <v>0</v>
      </c>
      <c r="AF402" s="83">
        <v>0</v>
      </c>
      <c r="AG402" s="83">
        <v>0</v>
      </c>
      <c r="AH402" s="83">
        <v>0</v>
      </c>
      <c r="AI402" s="83">
        <v>0</v>
      </c>
      <c r="AJ402" s="83">
        <v>0</v>
      </c>
      <c r="AK402" s="83">
        <v>0</v>
      </c>
      <c r="AL402" s="83">
        <v>0</v>
      </c>
      <c r="AM402" s="83">
        <v>0</v>
      </c>
      <c r="AN402" s="83">
        <v>0</v>
      </c>
      <c r="AO402" s="83">
        <v>0</v>
      </c>
      <c r="AP402" s="83">
        <v>0</v>
      </c>
      <c r="AQ402" s="83">
        <v>3793000</v>
      </c>
      <c r="AR402" s="82">
        <v>2016</v>
      </c>
      <c r="AS402" s="83">
        <v>1553368000</v>
      </c>
      <c r="AT402" s="83">
        <v>440000</v>
      </c>
      <c r="AU402" s="83">
        <v>440000</v>
      </c>
      <c r="AV402" s="83">
        <v>0</v>
      </c>
      <c r="AW402" s="83">
        <v>1551499000</v>
      </c>
      <c r="AX402" s="83">
        <v>0</v>
      </c>
      <c r="AY402" s="83">
        <v>0</v>
      </c>
      <c r="AZ402" s="83">
        <v>0</v>
      </c>
      <c r="BA402" s="83">
        <v>1429000</v>
      </c>
      <c r="BB402" s="84" t="s">
        <v>780</v>
      </c>
    </row>
    <row r="403" spans="1:54" x14ac:dyDescent="0.25">
      <c r="A403" s="62" t="str">
        <f t="shared" si="6"/>
        <v>1113832</v>
      </c>
      <c r="B403" s="68">
        <f>INDEX('Bilag 3'!$B$10:$B$637,MATCH('Data - enkelt'!A403,'Bilag 3'!$G$10:$G$637,0))</f>
        <v>11138</v>
      </c>
      <c r="C403" s="68">
        <f>INDEX('Bilag 3'!$D$10:$D$637,MATCH('Data - enkelt'!A403,'Bilag 3'!$G$10:$G$637,0))</f>
        <v>32</v>
      </c>
      <c r="D403" s="63" t="str">
        <f t="array" ref="D403">INDEX('Bilag 3'!$E$10:$E$636,MATCH(F403&amp;"_"&amp;G403,'Bilag 3'!$A$10:$A$636&amp;"_"&amp;'Bilag 3'!$C$10:$C$636,0))&amp;" - "&amp;INDEX('Bilag 3'!$F$10:$F$636,MATCH(F403&amp;"_"&amp;G403,'Bilag 3'!$A$10:$A$636&amp;"_"&amp;'Bilag 3'!$C$10:$C$636,0))</f>
        <v>BankInvest - Emerging Markets Obligationer Akk. KL</v>
      </c>
      <c r="E403" s="82">
        <v>201612</v>
      </c>
      <c r="F403" s="82">
        <v>11138</v>
      </c>
      <c r="G403" s="82">
        <v>32</v>
      </c>
      <c r="H403" s="83">
        <v>25064000</v>
      </c>
      <c r="I403" s="83">
        <v>0</v>
      </c>
      <c r="J403" s="83">
        <v>0</v>
      </c>
      <c r="K403" s="83">
        <v>31901000</v>
      </c>
      <c r="L403" s="83">
        <v>0</v>
      </c>
      <c r="M403" s="83">
        <v>0</v>
      </c>
      <c r="N403" s="83">
        <v>-19657000</v>
      </c>
      <c r="O403" s="83">
        <v>2210000</v>
      </c>
      <c r="P403" s="83">
        <v>0</v>
      </c>
      <c r="Q403" s="83">
        <v>76000</v>
      </c>
      <c r="R403" s="83">
        <v>6783000</v>
      </c>
      <c r="S403" s="83">
        <v>0</v>
      </c>
      <c r="T403" s="83">
        <v>0</v>
      </c>
      <c r="U403" s="84" t="s">
        <v>1137</v>
      </c>
      <c r="V403" s="83">
        <v>444368000</v>
      </c>
      <c r="W403" s="83">
        <v>20276000</v>
      </c>
      <c r="X403" s="83">
        <v>20249000</v>
      </c>
      <c r="Y403" s="83">
        <v>27000</v>
      </c>
      <c r="Z403" s="83">
        <v>423363000</v>
      </c>
      <c r="AA403" s="83">
        <v>0</v>
      </c>
      <c r="AB403" s="83">
        <v>396487000</v>
      </c>
      <c r="AC403" s="83">
        <v>26876000</v>
      </c>
      <c r="AD403" s="83">
        <v>0</v>
      </c>
      <c r="AE403" s="83">
        <v>0</v>
      </c>
      <c r="AF403" s="83">
        <v>0</v>
      </c>
      <c r="AG403" s="83">
        <v>0</v>
      </c>
      <c r="AH403" s="83">
        <v>0</v>
      </c>
      <c r="AI403" s="83">
        <v>0</v>
      </c>
      <c r="AJ403" s="83">
        <v>0</v>
      </c>
      <c r="AK403" s="83">
        <v>0</v>
      </c>
      <c r="AL403" s="83">
        <v>0</v>
      </c>
      <c r="AM403" s="83">
        <v>537000</v>
      </c>
      <c r="AN403" s="83">
        <v>0</v>
      </c>
      <c r="AO403" s="83">
        <v>537000</v>
      </c>
      <c r="AP403" s="83">
        <v>0</v>
      </c>
      <c r="AQ403" s="83">
        <v>192000</v>
      </c>
      <c r="AR403" s="82">
        <v>2016</v>
      </c>
      <c r="AS403" s="83">
        <v>444368000</v>
      </c>
      <c r="AT403" s="83">
        <v>53000</v>
      </c>
      <c r="AU403" s="83">
        <v>53000</v>
      </c>
      <c r="AV403" s="83">
        <v>0</v>
      </c>
      <c r="AW403" s="83">
        <v>440054000</v>
      </c>
      <c r="AX403" s="83">
        <v>4262000</v>
      </c>
      <c r="AY403" s="83">
        <v>0</v>
      </c>
      <c r="AZ403" s="83">
        <v>4262000</v>
      </c>
      <c r="BA403" s="83">
        <v>0</v>
      </c>
      <c r="BB403" s="84" t="s">
        <v>780</v>
      </c>
    </row>
    <row r="404" spans="1:54" x14ac:dyDescent="0.25">
      <c r="A404" s="62" t="str">
        <f t="shared" si="6"/>
        <v>1113833</v>
      </c>
      <c r="B404" s="68">
        <f>INDEX('Bilag 3'!$B$10:$B$637,MATCH('Data - enkelt'!A404,'Bilag 3'!$G$10:$G$637,0))</f>
        <v>11138</v>
      </c>
      <c r="C404" s="68">
        <f>INDEX('Bilag 3'!$D$10:$D$637,MATCH('Data - enkelt'!A404,'Bilag 3'!$G$10:$G$637,0))</f>
        <v>33</v>
      </c>
      <c r="D404" s="63" t="str">
        <f t="array" ref="D404">INDEX('Bilag 3'!$E$10:$E$636,MATCH(F404&amp;"_"&amp;G404,'Bilag 3'!$A$10:$A$636&amp;"_"&amp;'Bilag 3'!$C$10:$C$636,0))&amp;" - "&amp;INDEX('Bilag 3'!$F$10:$F$636,MATCH(F404&amp;"_"&amp;G404,'Bilag 3'!$A$10:$A$636&amp;"_"&amp;'Bilag 3'!$C$10:$C$636,0))</f>
        <v>BankInvest - Globalt Forbrug KL</v>
      </c>
      <c r="E404" s="82">
        <v>201612</v>
      </c>
      <c r="F404" s="82">
        <v>11138</v>
      </c>
      <c r="G404" s="82">
        <v>33</v>
      </c>
      <c r="H404" s="83">
        <v>-92000</v>
      </c>
      <c r="I404" s="83">
        <v>0</v>
      </c>
      <c r="J404" s="83">
        <v>65489000</v>
      </c>
      <c r="K404" s="83">
        <v>0</v>
      </c>
      <c r="L404" s="83">
        <v>54027000</v>
      </c>
      <c r="M404" s="83">
        <v>0</v>
      </c>
      <c r="N404" s="83">
        <v>0</v>
      </c>
      <c r="O404" s="83">
        <v>560000</v>
      </c>
      <c r="P404" s="83">
        <v>-88000</v>
      </c>
      <c r="Q404" s="83">
        <v>5625000</v>
      </c>
      <c r="R404" s="83">
        <v>52602000</v>
      </c>
      <c r="S404" s="83">
        <v>0</v>
      </c>
      <c r="T404" s="83">
        <v>6698000</v>
      </c>
      <c r="U404" s="84" t="s">
        <v>1138</v>
      </c>
      <c r="V404" s="83">
        <v>2538927000</v>
      </c>
      <c r="W404" s="83">
        <v>1110000</v>
      </c>
      <c r="X404" s="83">
        <v>1085000</v>
      </c>
      <c r="Y404" s="83">
        <v>25000</v>
      </c>
      <c r="Z404" s="83">
        <v>0</v>
      </c>
      <c r="AA404" s="83">
        <v>0</v>
      </c>
      <c r="AB404" s="83">
        <v>0</v>
      </c>
      <c r="AC404" s="83">
        <v>0</v>
      </c>
      <c r="AD404" s="83">
        <v>2513087000</v>
      </c>
      <c r="AE404" s="83">
        <v>0</v>
      </c>
      <c r="AF404" s="83">
        <v>2513087000</v>
      </c>
      <c r="AG404" s="83">
        <v>0</v>
      </c>
      <c r="AH404" s="83">
        <v>0</v>
      </c>
      <c r="AI404" s="83">
        <v>0</v>
      </c>
      <c r="AJ404" s="83">
        <v>0</v>
      </c>
      <c r="AK404" s="83">
        <v>0</v>
      </c>
      <c r="AL404" s="83">
        <v>0</v>
      </c>
      <c r="AM404" s="83">
        <v>0</v>
      </c>
      <c r="AN404" s="83">
        <v>0</v>
      </c>
      <c r="AO404" s="83">
        <v>0</v>
      </c>
      <c r="AP404" s="83">
        <v>0</v>
      </c>
      <c r="AQ404" s="83">
        <v>24730000</v>
      </c>
      <c r="AR404" s="82">
        <v>2016</v>
      </c>
      <c r="AS404" s="83">
        <v>2538927000</v>
      </c>
      <c r="AT404" s="83">
        <v>1151000</v>
      </c>
      <c r="AU404" s="83">
        <v>1151000</v>
      </c>
      <c r="AV404" s="83">
        <v>0</v>
      </c>
      <c r="AW404" s="83">
        <v>2534150000</v>
      </c>
      <c r="AX404" s="83">
        <v>0</v>
      </c>
      <c r="AY404" s="83">
        <v>0</v>
      </c>
      <c r="AZ404" s="83">
        <v>0</v>
      </c>
      <c r="BA404" s="83">
        <v>3626000</v>
      </c>
      <c r="BB404" s="84" t="s">
        <v>780</v>
      </c>
    </row>
    <row r="405" spans="1:54" x14ac:dyDescent="0.25">
      <c r="A405" s="62" t="str">
        <f t="shared" si="6"/>
        <v>1113834</v>
      </c>
      <c r="B405" s="68">
        <f>INDEX('Bilag 3'!$B$10:$B$637,MATCH('Data - enkelt'!A405,'Bilag 3'!$G$10:$G$637,0))</f>
        <v>11138</v>
      </c>
      <c r="C405" s="68">
        <f>INDEX('Bilag 3'!$D$10:$D$637,MATCH('Data - enkelt'!A405,'Bilag 3'!$G$10:$G$637,0))</f>
        <v>34</v>
      </c>
      <c r="D405" s="63" t="str">
        <f t="array" ref="D405">INDEX('Bilag 3'!$E$10:$E$636,MATCH(F405&amp;"_"&amp;G405,'Bilag 3'!$A$10:$A$636&amp;"_"&amp;'Bilag 3'!$C$10:$C$636,0))&amp;" - "&amp;INDEX('Bilag 3'!$F$10:$F$636,MATCH(F405&amp;"_"&amp;G405,'Bilag 3'!$A$10:$A$636&amp;"_"&amp;'Bilag 3'!$C$10:$C$636,0))</f>
        <v>BankInvest - Basis Globale Aktier KL</v>
      </c>
      <c r="E405" s="82">
        <v>201612</v>
      </c>
      <c r="F405" s="82">
        <v>11138</v>
      </c>
      <c r="G405" s="82">
        <v>34</v>
      </c>
      <c r="H405" s="83">
        <v>-328000</v>
      </c>
      <c r="I405" s="83">
        <v>0</v>
      </c>
      <c r="J405" s="83">
        <v>198420000</v>
      </c>
      <c r="K405" s="83">
        <v>0</v>
      </c>
      <c r="L405" s="83">
        <v>568291000</v>
      </c>
      <c r="M405" s="83">
        <v>0</v>
      </c>
      <c r="N405" s="83">
        <v>0</v>
      </c>
      <c r="O405" s="83">
        <v>-6504000</v>
      </c>
      <c r="P405" s="83">
        <v>-41000</v>
      </c>
      <c r="Q405" s="83">
        <v>12607000</v>
      </c>
      <c r="R405" s="83">
        <v>129270000</v>
      </c>
      <c r="S405" s="83">
        <v>0</v>
      </c>
      <c r="T405" s="83">
        <v>1422000</v>
      </c>
      <c r="U405" s="84" t="s">
        <v>1139</v>
      </c>
      <c r="V405" s="83">
        <v>7654927000</v>
      </c>
      <c r="W405" s="83">
        <v>64264000</v>
      </c>
      <c r="X405" s="83">
        <v>64241000</v>
      </c>
      <c r="Y405" s="83">
        <v>24000</v>
      </c>
      <c r="Z405" s="83">
        <v>0</v>
      </c>
      <c r="AA405" s="83">
        <v>0</v>
      </c>
      <c r="AB405" s="83">
        <v>0</v>
      </c>
      <c r="AC405" s="83">
        <v>0</v>
      </c>
      <c r="AD405" s="83">
        <v>7554434000</v>
      </c>
      <c r="AE405" s="83">
        <v>123079000</v>
      </c>
      <c r="AF405" s="83">
        <v>7431355000</v>
      </c>
      <c r="AG405" s="83">
        <v>0</v>
      </c>
      <c r="AH405" s="83">
        <v>0</v>
      </c>
      <c r="AI405" s="83">
        <v>0</v>
      </c>
      <c r="AJ405" s="83">
        <v>0</v>
      </c>
      <c r="AK405" s="83">
        <v>0</v>
      </c>
      <c r="AL405" s="83">
        <v>0</v>
      </c>
      <c r="AM405" s="83">
        <v>0</v>
      </c>
      <c r="AN405" s="83">
        <v>0</v>
      </c>
      <c r="AO405" s="83">
        <v>0</v>
      </c>
      <c r="AP405" s="83">
        <v>0</v>
      </c>
      <c r="AQ405" s="83">
        <v>36229000</v>
      </c>
      <c r="AR405" s="82">
        <v>2016</v>
      </c>
      <c r="AS405" s="83">
        <v>7654927000</v>
      </c>
      <c r="AT405" s="83">
        <v>1970000</v>
      </c>
      <c r="AU405" s="83">
        <v>1970000</v>
      </c>
      <c r="AV405" s="83">
        <v>0</v>
      </c>
      <c r="AW405" s="83">
        <v>7595658000</v>
      </c>
      <c r="AX405" s="83">
        <v>0</v>
      </c>
      <c r="AY405" s="83">
        <v>0</v>
      </c>
      <c r="AZ405" s="83">
        <v>0</v>
      </c>
      <c r="BA405" s="83">
        <v>57299000</v>
      </c>
      <c r="BB405" s="84" t="s">
        <v>780</v>
      </c>
    </row>
    <row r="406" spans="1:54" x14ac:dyDescent="0.25">
      <c r="A406" s="62" t="str">
        <f t="shared" si="6"/>
        <v>1113835</v>
      </c>
      <c r="B406" s="68">
        <f>INDEX('Bilag 3'!$B$10:$B$637,MATCH('Data - enkelt'!A406,'Bilag 3'!$G$10:$G$637,0))</f>
        <v>11138</v>
      </c>
      <c r="C406" s="68">
        <f>INDEX('Bilag 3'!$D$10:$D$637,MATCH('Data - enkelt'!A406,'Bilag 3'!$G$10:$G$637,0))</f>
        <v>35</v>
      </c>
      <c r="D406" s="63" t="str">
        <f t="array" ref="D406">INDEX('Bilag 3'!$E$10:$E$636,MATCH(F406&amp;"_"&amp;G406,'Bilag 3'!$A$10:$A$636&amp;"_"&amp;'Bilag 3'!$C$10:$C$636,0))&amp;" - "&amp;INDEX('Bilag 3'!$F$10:$F$636,MATCH(F406&amp;"_"&amp;G406,'Bilag 3'!$A$10:$A$636&amp;"_"&amp;'Bilag 3'!$C$10:$C$636,0))</f>
        <v>BankInvest - Basis Globale Aktier Akk. KL</v>
      </c>
      <c r="E406" s="82">
        <v>201612</v>
      </c>
      <c r="F406" s="82">
        <v>11138</v>
      </c>
      <c r="G406" s="82">
        <v>35</v>
      </c>
      <c r="H406" s="83">
        <v>-147000</v>
      </c>
      <c r="I406" s="83">
        <v>0</v>
      </c>
      <c r="J406" s="83">
        <v>142702000</v>
      </c>
      <c r="K406" s="83">
        <v>0</v>
      </c>
      <c r="L406" s="83">
        <v>436905000</v>
      </c>
      <c r="M406" s="83">
        <v>0</v>
      </c>
      <c r="N406" s="83">
        <v>0</v>
      </c>
      <c r="O406" s="83">
        <v>-356000</v>
      </c>
      <c r="P406" s="83">
        <v>-42000</v>
      </c>
      <c r="Q406" s="83">
        <v>8220000</v>
      </c>
      <c r="R406" s="83">
        <v>91566000</v>
      </c>
      <c r="S406" s="83">
        <v>0</v>
      </c>
      <c r="T406" s="83">
        <v>-953000</v>
      </c>
      <c r="U406" s="84" t="s">
        <v>1140</v>
      </c>
      <c r="V406" s="83">
        <v>5431847000</v>
      </c>
      <c r="W406" s="83">
        <v>55621000</v>
      </c>
      <c r="X406" s="83">
        <v>55596000</v>
      </c>
      <c r="Y406" s="83">
        <v>25000</v>
      </c>
      <c r="Z406" s="83">
        <v>0</v>
      </c>
      <c r="AA406" s="83">
        <v>0</v>
      </c>
      <c r="AB406" s="83">
        <v>0</v>
      </c>
      <c r="AC406" s="83">
        <v>0</v>
      </c>
      <c r="AD406" s="83">
        <v>5355849000</v>
      </c>
      <c r="AE406" s="83">
        <v>88441000</v>
      </c>
      <c r="AF406" s="83">
        <v>5267408000</v>
      </c>
      <c r="AG406" s="83">
        <v>0</v>
      </c>
      <c r="AH406" s="83">
        <v>0</v>
      </c>
      <c r="AI406" s="83">
        <v>0</v>
      </c>
      <c r="AJ406" s="83">
        <v>0</v>
      </c>
      <c r="AK406" s="83">
        <v>0</v>
      </c>
      <c r="AL406" s="83">
        <v>0</v>
      </c>
      <c r="AM406" s="83">
        <v>0</v>
      </c>
      <c r="AN406" s="83">
        <v>0</v>
      </c>
      <c r="AO406" s="83">
        <v>0</v>
      </c>
      <c r="AP406" s="83">
        <v>0</v>
      </c>
      <c r="AQ406" s="83">
        <v>20376000</v>
      </c>
      <c r="AR406" s="82">
        <v>2016</v>
      </c>
      <c r="AS406" s="83">
        <v>5431847000</v>
      </c>
      <c r="AT406" s="83">
        <v>1389000</v>
      </c>
      <c r="AU406" s="83">
        <v>1389000</v>
      </c>
      <c r="AV406" s="83">
        <v>0</v>
      </c>
      <c r="AW406" s="83">
        <v>5395333000</v>
      </c>
      <c r="AX406" s="83">
        <v>0</v>
      </c>
      <c r="AY406" s="83">
        <v>0</v>
      </c>
      <c r="AZ406" s="83">
        <v>0</v>
      </c>
      <c r="BA406" s="83">
        <v>35125000</v>
      </c>
      <c r="BB406" s="84" t="s">
        <v>780</v>
      </c>
    </row>
    <row r="407" spans="1:54" x14ac:dyDescent="0.25">
      <c r="A407" s="62" t="str">
        <f t="shared" si="6"/>
        <v>1113839</v>
      </c>
      <c r="B407" s="68">
        <f>INDEX('Bilag 3'!$B$10:$B$637,MATCH('Data - enkelt'!A407,'Bilag 3'!$G$10:$G$637,0))</f>
        <v>11138</v>
      </c>
      <c r="C407" s="68">
        <f>INDEX('Bilag 3'!$D$10:$D$637,MATCH('Data - enkelt'!A407,'Bilag 3'!$G$10:$G$637,0))</f>
        <v>39</v>
      </c>
      <c r="D407" s="63" t="str">
        <f t="array" ref="D407">INDEX('Bilag 3'!$E$10:$E$636,MATCH(F407&amp;"_"&amp;G407,'Bilag 3'!$A$10:$A$636&amp;"_"&amp;'Bilag 3'!$C$10:$C$636,0))&amp;" - "&amp;INDEX('Bilag 3'!$F$10:$F$636,MATCH(F407&amp;"_"&amp;G407,'Bilag 3'!$A$10:$A$636&amp;"_"&amp;'Bilag 3'!$C$10:$C$636,0))</f>
        <v>BankInvest - Basis Globale Aktier Etik KL</v>
      </c>
      <c r="E407" s="82">
        <v>201612</v>
      </c>
      <c r="F407" s="82">
        <v>11138</v>
      </c>
      <c r="G407" s="82">
        <v>39</v>
      </c>
      <c r="H407" s="83">
        <v>-22000</v>
      </c>
      <c r="I407" s="83">
        <v>0</v>
      </c>
      <c r="J407" s="83">
        <v>7912000</v>
      </c>
      <c r="K407" s="83">
        <v>0</v>
      </c>
      <c r="L407" s="83">
        <v>18502000</v>
      </c>
      <c r="M407" s="83">
        <v>0</v>
      </c>
      <c r="N407" s="83">
        <v>0</v>
      </c>
      <c r="O407" s="83">
        <v>-322000</v>
      </c>
      <c r="P407" s="83">
        <v>2000</v>
      </c>
      <c r="Q407" s="83">
        <v>605000</v>
      </c>
      <c r="R407" s="83">
        <v>5401000</v>
      </c>
      <c r="S407" s="83">
        <v>0</v>
      </c>
      <c r="T407" s="83">
        <v>-728000</v>
      </c>
      <c r="U407" s="84" t="s">
        <v>1141</v>
      </c>
      <c r="V407" s="83">
        <v>268461000</v>
      </c>
      <c r="W407" s="83">
        <v>3152000</v>
      </c>
      <c r="X407" s="83">
        <v>3129000</v>
      </c>
      <c r="Y407" s="83">
        <v>23000</v>
      </c>
      <c r="Z407" s="83">
        <v>0</v>
      </c>
      <c r="AA407" s="83">
        <v>0</v>
      </c>
      <c r="AB407" s="83">
        <v>0</v>
      </c>
      <c r="AC407" s="83">
        <v>0</v>
      </c>
      <c r="AD407" s="83">
        <v>263917000</v>
      </c>
      <c r="AE407" s="83">
        <v>4550000</v>
      </c>
      <c r="AF407" s="83">
        <v>259367000</v>
      </c>
      <c r="AG407" s="83">
        <v>0</v>
      </c>
      <c r="AH407" s="83">
        <v>0</v>
      </c>
      <c r="AI407" s="83">
        <v>0</v>
      </c>
      <c r="AJ407" s="83">
        <v>0</v>
      </c>
      <c r="AK407" s="83">
        <v>0</v>
      </c>
      <c r="AL407" s="83">
        <v>0</v>
      </c>
      <c r="AM407" s="83">
        <v>0</v>
      </c>
      <c r="AN407" s="83">
        <v>0</v>
      </c>
      <c r="AO407" s="83">
        <v>0</v>
      </c>
      <c r="AP407" s="83">
        <v>0</v>
      </c>
      <c r="AQ407" s="83">
        <v>1392000</v>
      </c>
      <c r="AR407" s="82">
        <v>2016</v>
      </c>
      <c r="AS407" s="83">
        <v>268461000</v>
      </c>
      <c r="AT407" s="83">
        <v>135000</v>
      </c>
      <c r="AU407" s="83">
        <v>135000</v>
      </c>
      <c r="AV407" s="83">
        <v>0</v>
      </c>
      <c r="AW407" s="83">
        <v>266376000</v>
      </c>
      <c r="AX407" s="83">
        <v>0</v>
      </c>
      <c r="AY407" s="83">
        <v>0</v>
      </c>
      <c r="AZ407" s="83">
        <v>0</v>
      </c>
      <c r="BA407" s="83">
        <v>1950000</v>
      </c>
      <c r="BB407" s="84" t="s">
        <v>780</v>
      </c>
    </row>
    <row r="408" spans="1:54" x14ac:dyDescent="0.25">
      <c r="A408" s="62" t="str">
        <f t="shared" si="6"/>
        <v>1113840</v>
      </c>
      <c r="B408" s="68">
        <f>INDEX('Bilag 3'!$B$10:$B$637,MATCH('Data - enkelt'!A408,'Bilag 3'!$G$10:$G$637,0))</f>
        <v>11138</v>
      </c>
      <c r="C408" s="68">
        <f>INDEX('Bilag 3'!$D$10:$D$637,MATCH('Data - enkelt'!A408,'Bilag 3'!$G$10:$G$637,0))</f>
        <v>40</v>
      </c>
      <c r="D408" s="63" t="str">
        <f t="array" ref="D408">INDEX('Bilag 3'!$E$10:$E$636,MATCH(F408&amp;"_"&amp;G408,'Bilag 3'!$A$10:$A$636&amp;"_"&amp;'Bilag 3'!$C$10:$C$636,0))&amp;" - "&amp;INDEX('Bilag 3'!$F$10:$F$636,MATCH(F408&amp;"_"&amp;G408,'Bilag 3'!$A$10:$A$636&amp;"_"&amp;'Bilag 3'!$C$10:$C$636,0))</f>
        <v>BankInvest - Virksomhedsobligationer IG KL</v>
      </c>
      <c r="E408" s="82">
        <v>201612</v>
      </c>
      <c r="F408" s="82">
        <v>11138</v>
      </c>
      <c r="G408" s="82">
        <v>40</v>
      </c>
      <c r="H408" s="83">
        <v>117040000</v>
      </c>
      <c r="I408" s="83">
        <v>0</v>
      </c>
      <c r="J408" s="83">
        <v>0</v>
      </c>
      <c r="K408" s="83">
        <v>75827000</v>
      </c>
      <c r="L408" s="83">
        <v>0</v>
      </c>
      <c r="M408" s="83">
        <v>0</v>
      </c>
      <c r="N408" s="83">
        <v>0</v>
      </c>
      <c r="O408" s="83">
        <v>-566000</v>
      </c>
      <c r="P408" s="83">
        <v>-1000</v>
      </c>
      <c r="Q408" s="83">
        <v>1333000</v>
      </c>
      <c r="R408" s="83">
        <v>45546000</v>
      </c>
      <c r="S408" s="83">
        <v>0</v>
      </c>
      <c r="T408" s="83">
        <v>0</v>
      </c>
      <c r="U408" s="84" t="s">
        <v>1142</v>
      </c>
      <c r="V408" s="83">
        <v>4752774000</v>
      </c>
      <c r="W408" s="83">
        <v>29599000</v>
      </c>
      <c r="X408" s="83">
        <v>29571000</v>
      </c>
      <c r="Y408" s="83">
        <v>28000</v>
      </c>
      <c r="Z408" s="83">
        <v>4722809000</v>
      </c>
      <c r="AA408" s="83">
        <v>120979000</v>
      </c>
      <c r="AB408" s="83">
        <v>4588848000</v>
      </c>
      <c r="AC408" s="83">
        <v>12982000</v>
      </c>
      <c r="AD408" s="83">
        <v>0</v>
      </c>
      <c r="AE408" s="83">
        <v>0</v>
      </c>
      <c r="AF408" s="83">
        <v>0</v>
      </c>
      <c r="AG408" s="83">
        <v>0</v>
      </c>
      <c r="AH408" s="83">
        <v>0</v>
      </c>
      <c r="AI408" s="83">
        <v>0</v>
      </c>
      <c r="AJ408" s="83">
        <v>0</v>
      </c>
      <c r="AK408" s="83">
        <v>0</v>
      </c>
      <c r="AL408" s="83">
        <v>0</v>
      </c>
      <c r="AM408" s="83">
        <v>0</v>
      </c>
      <c r="AN408" s="83">
        <v>0</v>
      </c>
      <c r="AO408" s="83">
        <v>0</v>
      </c>
      <c r="AP408" s="83">
        <v>0</v>
      </c>
      <c r="AQ408" s="83">
        <v>366000</v>
      </c>
      <c r="AR408" s="82">
        <v>2016</v>
      </c>
      <c r="AS408" s="83">
        <v>4752774000</v>
      </c>
      <c r="AT408" s="83">
        <v>375000</v>
      </c>
      <c r="AU408" s="83">
        <v>375000</v>
      </c>
      <c r="AV408" s="83">
        <v>0</v>
      </c>
      <c r="AW408" s="83">
        <v>4748601000</v>
      </c>
      <c r="AX408" s="83">
        <v>0</v>
      </c>
      <c r="AY408" s="83">
        <v>0</v>
      </c>
      <c r="AZ408" s="83">
        <v>0</v>
      </c>
      <c r="BA408" s="83">
        <v>3798000</v>
      </c>
      <c r="BB408" s="84" t="s">
        <v>780</v>
      </c>
    </row>
    <row r="409" spans="1:54" x14ac:dyDescent="0.25">
      <c r="A409" s="62" t="str">
        <f t="shared" si="6"/>
        <v>1113841</v>
      </c>
      <c r="B409" s="68">
        <f>INDEX('Bilag 3'!$B$10:$B$637,MATCH('Data - enkelt'!A409,'Bilag 3'!$G$10:$G$637,0))</f>
        <v>11138</v>
      </c>
      <c r="C409" s="68">
        <f>INDEX('Bilag 3'!$D$10:$D$637,MATCH('Data - enkelt'!A409,'Bilag 3'!$G$10:$G$637,0))</f>
        <v>41</v>
      </c>
      <c r="D409" s="63" t="str">
        <f t="array" ref="D409">INDEX('Bilag 3'!$E$10:$E$636,MATCH(F409&amp;"_"&amp;G409,'Bilag 3'!$A$10:$A$636&amp;"_"&amp;'Bilag 3'!$C$10:$C$636,0))&amp;" - "&amp;INDEX('Bilag 3'!$F$10:$F$636,MATCH(F409&amp;"_"&amp;G409,'Bilag 3'!$A$10:$A$636&amp;"_"&amp;'Bilag 3'!$C$10:$C$636,0))</f>
        <v>BankInvest - Virksomhedsobligationer IG Akk. KL</v>
      </c>
      <c r="E409" s="82">
        <v>201612</v>
      </c>
      <c r="F409" s="82">
        <v>11138</v>
      </c>
      <c r="G409" s="82">
        <v>41</v>
      </c>
      <c r="H409" s="83">
        <v>17184000</v>
      </c>
      <c r="I409" s="83">
        <v>0</v>
      </c>
      <c r="J409" s="83">
        <v>0</v>
      </c>
      <c r="K409" s="83">
        <v>10745000</v>
      </c>
      <c r="L409" s="83">
        <v>0</v>
      </c>
      <c r="M409" s="83">
        <v>0</v>
      </c>
      <c r="N409" s="83">
        <v>0</v>
      </c>
      <c r="O409" s="83">
        <v>-63000</v>
      </c>
      <c r="P409" s="83">
        <v>0</v>
      </c>
      <c r="Q409" s="83">
        <v>165000</v>
      </c>
      <c r="R409" s="83">
        <v>6825000</v>
      </c>
      <c r="S409" s="83">
        <v>0</v>
      </c>
      <c r="T409" s="83">
        <v>4000</v>
      </c>
      <c r="U409" s="84" t="s">
        <v>1143</v>
      </c>
      <c r="V409" s="83">
        <v>660026000</v>
      </c>
      <c r="W409" s="83">
        <v>5069000</v>
      </c>
      <c r="X409" s="83">
        <v>5040000</v>
      </c>
      <c r="Y409" s="83">
        <v>29000</v>
      </c>
      <c r="Z409" s="83">
        <v>654899000</v>
      </c>
      <c r="AA409" s="83">
        <v>24432000</v>
      </c>
      <c r="AB409" s="83">
        <v>628940000</v>
      </c>
      <c r="AC409" s="83">
        <v>1527000</v>
      </c>
      <c r="AD409" s="83">
        <v>0</v>
      </c>
      <c r="AE409" s="83">
        <v>0</v>
      </c>
      <c r="AF409" s="83">
        <v>0</v>
      </c>
      <c r="AG409" s="83">
        <v>0</v>
      </c>
      <c r="AH409" s="83">
        <v>0</v>
      </c>
      <c r="AI409" s="83">
        <v>0</v>
      </c>
      <c r="AJ409" s="83">
        <v>0</v>
      </c>
      <c r="AK409" s="83">
        <v>0</v>
      </c>
      <c r="AL409" s="83">
        <v>0</v>
      </c>
      <c r="AM409" s="83">
        <v>0</v>
      </c>
      <c r="AN409" s="83">
        <v>0</v>
      </c>
      <c r="AO409" s="83">
        <v>0</v>
      </c>
      <c r="AP409" s="83">
        <v>0</v>
      </c>
      <c r="AQ409" s="83">
        <v>58000</v>
      </c>
      <c r="AR409" s="82">
        <v>2016</v>
      </c>
      <c r="AS409" s="83">
        <v>660026000</v>
      </c>
      <c r="AT409" s="83">
        <v>108000</v>
      </c>
      <c r="AU409" s="83">
        <v>108000</v>
      </c>
      <c r="AV409" s="83">
        <v>0</v>
      </c>
      <c r="AW409" s="83">
        <v>657468000</v>
      </c>
      <c r="AX409" s="83">
        <v>0</v>
      </c>
      <c r="AY409" s="83">
        <v>0</v>
      </c>
      <c r="AZ409" s="83">
        <v>0</v>
      </c>
      <c r="BA409" s="83">
        <v>2451000</v>
      </c>
      <c r="BB409" s="84" t="s">
        <v>780</v>
      </c>
    </row>
    <row r="410" spans="1:54" x14ac:dyDescent="0.25">
      <c r="A410" s="62" t="str">
        <f t="shared" si="6"/>
        <v>1113842</v>
      </c>
      <c r="B410" s="68">
        <f>INDEX('Bilag 3'!$B$10:$B$637,MATCH('Data - enkelt'!A410,'Bilag 3'!$G$10:$G$637,0))</f>
        <v>11138</v>
      </c>
      <c r="C410" s="68">
        <f>INDEX('Bilag 3'!$D$10:$D$637,MATCH('Data - enkelt'!A410,'Bilag 3'!$G$10:$G$637,0))</f>
        <v>42</v>
      </c>
      <c r="D410" s="63" t="str">
        <f t="array" ref="D410">INDEX('Bilag 3'!$E$10:$E$636,MATCH(F410&amp;"_"&amp;G410,'Bilag 3'!$A$10:$A$636&amp;"_"&amp;'Bilag 3'!$C$10:$C$636,0))&amp;" - "&amp;INDEX('Bilag 3'!$F$10:$F$636,MATCH(F410&amp;"_"&amp;G410,'Bilag 3'!$A$10:$A$636&amp;"_"&amp;'Bilag 3'!$C$10:$C$636,0))</f>
        <v>BankInvest - Globale Indeksobligationer KL</v>
      </c>
      <c r="E410" s="82">
        <v>201612</v>
      </c>
      <c r="F410" s="82">
        <v>11138</v>
      </c>
      <c r="G410" s="82">
        <v>42</v>
      </c>
      <c r="H410" s="83">
        <v>9755000</v>
      </c>
      <c r="I410" s="83">
        <v>0</v>
      </c>
      <c r="J410" s="83">
        <v>0</v>
      </c>
      <c r="K410" s="83">
        <v>35228000</v>
      </c>
      <c r="L410" s="83">
        <v>0</v>
      </c>
      <c r="M410" s="83">
        <v>0</v>
      </c>
      <c r="N410" s="83">
        <v>6465000</v>
      </c>
      <c r="O410" s="83">
        <v>58000</v>
      </c>
      <c r="P410" s="83">
        <v>0</v>
      </c>
      <c r="Q410" s="83">
        <v>26000</v>
      </c>
      <c r="R410" s="83">
        <v>6255000</v>
      </c>
      <c r="S410" s="83">
        <v>0</v>
      </c>
      <c r="T410" s="83">
        <v>0</v>
      </c>
      <c r="U410" s="84" t="s">
        <v>1144</v>
      </c>
      <c r="V410" s="83">
        <v>907010000</v>
      </c>
      <c r="W410" s="83">
        <v>23342000</v>
      </c>
      <c r="X410" s="83">
        <v>23322000</v>
      </c>
      <c r="Y410" s="83">
        <v>20000</v>
      </c>
      <c r="Z410" s="83">
        <v>879428000</v>
      </c>
      <c r="AA410" s="83">
        <v>120876000</v>
      </c>
      <c r="AB410" s="83">
        <v>569737000</v>
      </c>
      <c r="AC410" s="83">
        <v>188815000</v>
      </c>
      <c r="AD410" s="83">
        <v>0</v>
      </c>
      <c r="AE410" s="83">
        <v>0</v>
      </c>
      <c r="AF410" s="83">
        <v>0</v>
      </c>
      <c r="AG410" s="83">
        <v>0</v>
      </c>
      <c r="AH410" s="83">
        <v>0</v>
      </c>
      <c r="AI410" s="83">
        <v>0</v>
      </c>
      <c r="AJ410" s="83">
        <v>0</v>
      </c>
      <c r="AK410" s="83">
        <v>0</v>
      </c>
      <c r="AL410" s="83">
        <v>0</v>
      </c>
      <c r="AM410" s="83">
        <v>0</v>
      </c>
      <c r="AN410" s="83">
        <v>0</v>
      </c>
      <c r="AO410" s="83">
        <v>0</v>
      </c>
      <c r="AP410" s="83">
        <v>0</v>
      </c>
      <c r="AQ410" s="83">
        <v>4241000</v>
      </c>
      <c r="AR410" s="82">
        <v>2016</v>
      </c>
      <c r="AS410" s="83">
        <v>907010000</v>
      </c>
      <c r="AT410" s="83">
        <v>65000</v>
      </c>
      <c r="AU410" s="83">
        <v>65000</v>
      </c>
      <c r="AV410" s="83">
        <v>0</v>
      </c>
      <c r="AW410" s="83">
        <v>892182000</v>
      </c>
      <c r="AX410" s="83">
        <v>14763000</v>
      </c>
      <c r="AY410" s="83">
        <v>0</v>
      </c>
      <c r="AZ410" s="83">
        <v>14763000</v>
      </c>
      <c r="BA410" s="83">
        <v>0</v>
      </c>
      <c r="BB410" s="84" t="s">
        <v>780</v>
      </c>
    </row>
    <row r="411" spans="1:54" x14ac:dyDescent="0.25">
      <c r="A411" s="62" t="str">
        <f t="shared" si="6"/>
        <v>1113843</v>
      </c>
      <c r="B411" s="68">
        <f>INDEX('Bilag 3'!$B$10:$B$637,MATCH('Data - enkelt'!A411,'Bilag 3'!$G$10:$G$637,0))</f>
        <v>11138</v>
      </c>
      <c r="C411" s="68">
        <f>INDEX('Bilag 3'!$D$10:$D$637,MATCH('Data - enkelt'!A411,'Bilag 3'!$G$10:$G$637,0))</f>
        <v>43</v>
      </c>
      <c r="D411" s="63" t="str">
        <f t="array" ref="D411">INDEX('Bilag 3'!$E$10:$E$636,MATCH(F411&amp;"_"&amp;G411,'Bilag 3'!$A$10:$A$636&amp;"_"&amp;'Bilag 3'!$C$10:$C$636,0))&amp;" - "&amp;INDEX('Bilag 3'!$F$10:$F$636,MATCH(F411&amp;"_"&amp;G411,'Bilag 3'!$A$10:$A$636&amp;"_"&amp;'Bilag 3'!$C$10:$C$636,0))</f>
        <v>BankInvest - Virksomhedsobligationer HY KL</v>
      </c>
      <c r="E411" s="82">
        <v>201612</v>
      </c>
      <c r="F411" s="82">
        <v>11138</v>
      </c>
      <c r="G411" s="82">
        <v>43</v>
      </c>
      <c r="H411" s="83">
        <v>300471000</v>
      </c>
      <c r="I411" s="83">
        <v>0</v>
      </c>
      <c r="J411" s="83">
        <v>0</v>
      </c>
      <c r="K411" s="83">
        <v>465458000</v>
      </c>
      <c r="L411" s="83">
        <v>0</v>
      </c>
      <c r="M411" s="83">
        <v>0</v>
      </c>
      <c r="N411" s="83">
        <v>-254543000</v>
      </c>
      <c r="O411" s="83">
        <v>16559000</v>
      </c>
      <c r="P411" s="83">
        <v>-94000</v>
      </c>
      <c r="Q411" s="83">
        <v>0</v>
      </c>
      <c r="R411" s="83">
        <v>74427000</v>
      </c>
      <c r="S411" s="83">
        <v>0</v>
      </c>
      <c r="T411" s="83">
        <v>0</v>
      </c>
      <c r="U411" s="84" t="s">
        <v>1145</v>
      </c>
      <c r="V411" s="83">
        <v>5354040000</v>
      </c>
      <c r="W411" s="83">
        <v>96623000</v>
      </c>
      <c r="X411" s="83">
        <v>96596000</v>
      </c>
      <c r="Y411" s="83">
        <v>27000</v>
      </c>
      <c r="Z411" s="83">
        <v>5246098000</v>
      </c>
      <c r="AA411" s="83">
        <v>0</v>
      </c>
      <c r="AB411" s="83">
        <v>1760983000</v>
      </c>
      <c r="AC411" s="83">
        <v>3485115000</v>
      </c>
      <c r="AD411" s="83">
        <v>0</v>
      </c>
      <c r="AE411" s="83">
        <v>0</v>
      </c>
      <c r="AF411" s="83">
        <v>0</v>
      </c>
      <c r="AG411" s="83">
        <v>0</v>
      </c>
      <c r="AH411" s="83">
        <v>0</v>
      </c>
      <c r="AI411" s="83">
        <v>0</v>
      </c>
      <c r="AJ411" s="83">
        <v>0</v>
      </c>
      <c r="AK411" s="83">
        <v>0</v>
      </c>
      <c r="AL411" s="83">
        <v>0</v>
      </c>
      <c r="AM411" s="83">
        <v>9730000</v>
      </c>
      <c r="AN411" s="83">
        <v>0</v>
      </c>
      <c r="AO411" s="83">
        <v>9730000</v>
      </c>
      <c r="AP411" s="83">
        <v>0</v>
      </c>
      <c r="AQ411" s="83">
        <v>1588000</v>
      </c>
      <c r="AR411" s="82">
        <v>2016</v>
      </c>
      <c r="AS411" s="83">
        <v>5354040000</v>
      </c>
      <c r="AT411" s="83">
        <v>478000</v>
      </c>
      <c r="AU411" s="83">
        <v>478000</v>
      </c>
      <c r="AV411" s="83">
        <v>0</v>
      </c>
      <c r="AW411" s="83">
        <v>5259856000</v>
      </c>
      <c r="AX411" s="83">
        <v>93706000</v>
      </c>
      <c r="AY411" s="83">
        <v>0</v>
      </c>
      <c r="AZ411" s="83">
        <v>93706000</v>
      </c>
      <c r="BA411" s="83">
        <v>0</v>
      </c>
      <c r="BB411" s="84" t="s">
        <v>780</v>
      </c>
    </row>
    <row r="412" spans="1:54" x14ac:dyDescent="0.25">
      <c r="A412" s="62" t="str">
        <f t="shared" si="6"/>
        <v>1113844</v>
      </c>
      <c r="B412" s="68">
        <f>INDEX('Bilag 3'!$B$10:$B$637,MATCH('Data - enkelt'!A412,'Bilag 3'!$G$10:$G$637,0))</f>
        <v>11138</v>
      </c>
      <c r="C412" s="68">
        <f>INDEX('Bilag 3'!$D$10:$D$637,MATCH('Data - enkelt'!A412,'Bilag 3'!$G$10:$G$637,0))</f>
        <v>44</v>
      </c>
      <c r="D412" s="63" t="str">
        <f t="array" ref="D412">INDEX('Bilag 3'!$E$10:$E$636,MATCH(F412&amp;"_"&amp;G412,'Bilag 3'!$A$10:$A$636&amp;"_"&amp;'Bilag 3'!$C$10:$C$636,0))&amp;" - "&amp;INDEX('Bilag 3'!$F$10:$F$636,MATCH(F412&amp;"_"&amp;G412,'Bilag 3'!$A$10:$A$636&amp;"_"&amp;'Bilag 3'!$C$10:$C$636,0))</f>
        <v>BankInvest - Emerging Markets Aktier KL</v>
      </c>
      <c r="E412" s="82">
        <v>201612</v>
      </c>
      <c r="F412" s="82">
        <v>11138</v>
      </c>
      <c r="G412" s="82">
        <v>44</v>
      </c>
      <c r="H412" s="83">
        <v>-86000</v>
      </c>
      <c r="I412" s="83">
        <v>0</v>
      </c>
      <c r="J412" s="83">
        <v>26657000</v>
      </c>
      <c r="K412" s="83">
        <v>0</v>
      </c>
      <c r="L412" s="83">
        <v>89217000</v>
      </c>
      <c r="M412" s="83">
        <v>0</v>
      </c>
      <c r="N412" s="83">
        <v>0</v>
      </c>
      <c r="O412" s="83">
        <v>-219000</v>
      </c>
      <c r="P412" s="83">
        <v>332000</v>
      </c>
      <c r="Q412" s="83">
        <v>3134000</v>
      </c>
      <c r="R412" s="83">
        <v>17365000</v>
      </c>
      <c r="S412" s="83">
        <v>0</v>
      </c>
      <c r="T412" s="83">
        <v>2510000</v>
      </c>
      <c r="U412" s="84"/>
      <c r="V412" s="83">
        <v>878851000</v>
      </c>
      <c r="W412" s="83">
        <v>11337000</v>
      </c>
      <c r="X412" s="83">
        <v>11312000</v>
      </c>
      <c r="Y412" s="83">
        <v>25000</v>
      </c>
      <c r="Z412" s="83">
        <v>0</v>
      </c>
      <c r="AA412" s="83">
        <v>0</v>
      </c>
      <c r="AB412" s="83">
        <v>0</v>
      </c>
      <c r="AC412" s="83">
        <v>0</v>
      </c>
      <c r="AD412" s="83">
        <v>865381000</v>
      </c>
      <c r="AE412" s="83">
        <v>0</v>
      </c>
      <c r="AF412" s="83">
        <v>848725000</v>
      </c>
      <c r="AG412" s="83">
        <v>0</v>
      </c>
      <c r="AH412" s="83">
        <v>16656000</v>
      </c>
      <c r="AI412" s="83">
        <v>0</v>
      </c>
      <c r="AJ412" s="83">
        <v>0</v>
      </c>
      <c r="AK412" s="83">
        <v>0</v>
      </c>
      <c r="AL412" s="83">
        <v>0</v>
      </c>
      <c r="AM412" s="83">
        <v>0</v>
      </c>
      <c r="AN412" s="83">
        <v>0</v>
      </c>
      <c r="AO412" s="83">
        <v>0</v>
      </c>
      <c r="AP412" s="83">
        <v>0</v>
      </c>
      <c r="AQ412" s="83">
        <v>2133000</v>
      </c>
      <c r="AR412" s="82">
        <v>2016</v>
      </c>
      <c r="AS412" s="83">
        <v>878851000</v>
      </c>
      <c r="AT412" s="83">
        <v>307000</v>
      </c>
      <c r="AU412" s="83">
        <v>307000</v>
      </c>
      <c r="AV412" s="83">
        <v>0</v>
      </c>
      <c r="AW412" s="83">
        <v>878544000</v>
      </c>
      <c r="AX412" s="83">
        <v>0</v>
      </c>
      <c r="AY412" s="83">
        <v>0</v>
      </c>
      <c r="AZ412" s="83">
        <v>0</v>
      </c>
      <c r="BA412" s="83">
        <v>0</v>
      </c>
      <c r="BB412" s="84" t="s">
        <v>780</v>
      </c>
    </row>
    <row r="413" spans="1:54" x14ac:dyDescent="0.25">
      <c r="A413" s="62" t="str">
        <f t="shared" si="6"/>
        <v>1113845</v>
      </c>
      <c r="B413" s="68">
        <f>INDEX('Bilag 3'!$B$10:$B$637,MATCH('Data - enkelt'!A413,'Bilag 3'!$G$10:$G$637,0))</f>
        <v>11138</v>
      </c>
      <c r="C413" s="68">
        <f>INDEX('Bilag 3'!$D$10:$D$637,MATCH('Data - enkelt'!A413,'Bilag 3'!$G$10:$G$637,0))</f>
        <v>45</v>
      </c>
      <c r="D413" s="63" t="str">
        <f t="array" ref="D413">INDEX('Bilag 3'!$E$10:$E$636,MATCH(F413&amp;"_"&amp;G413,'Bilag 3'!$A$10:$A$636&amp;"_"&amp;'Bilag 3'!$C$10:$C$636,0))&amp;" - "&amp;INDEX('Bilag 3'!$F$10:$F$636,MATCH(F413&amp;"_"&amp;G413,'Bilag 3'!$A$10:$A$636&amp;"_"&amp;'Bilag 3'!$C$10:$C$636,0))</f>
        <v>BankInvest - USA Small Cap Aktier KL</v>
      </c>
      <c r="E413" s="82">
        <v>201612</v>
      </c>
      <c r="F413" s="82">
        <v>11138</v>
      </c>
      <c r="G413" s="82">
        <v>45</v>
      </c>
      <c r="H413" s="83">
        <v>309000</v>
      </c>
      <c r="I413" s="83">
        <v>0</v>
      </c>
      <c r="J413" s="83">
        <v>13736000</v>
      </c>
      <c r="K413" s="83">
        <v>0</v>
      </c>
      <c r="L413" s="83">
        <v>138996000</v>
      </c>
      <c r="M413" s="83">
        <v>0</v>
      </c>
      <c r="N413" s="83">
        <v>0</v>
      </c>
      <c r="O413" s="83">
        <v>-3001000</v>
      </c>
      <c r="P413" s="83">
        <v>142000</v>
      </c>
      <c r="Q413" s="83">
        <v>1704000</v>
      </c>
      <c r="R413" s="83">
        <v>24898000</v>
      </c>
      <c r="S413" s="83">
        <v>0</v>
      </c>
      <c r="T413" s="83">
        <v>1813000</v>
      </c>
      <c r="U413" s="84"/>
      <c r="V413" s="83">
        <v>930657000</v>
      </c>
      <c r="W413" s="83">
        <v>18467000</v>
      </c>
      <c r="X413" s="83">
        <v>18445000</v>
      </c>
      <c r="Y413" s="83">
        <v>22000</v>
      </c>
      <c r="Z413" s="83">
        <v>0</v>
      </c>
      <c r="AA413" s="83">
        <v>0</v>
      </c>
      <c r="AB413" s="83">
        <v>0</v>
      </c>
      <c r="AC413" s="83">
        <v>0</v>
      </c>
      <c r="AD413" s="83">
        <v>910955000</v>
      </c>
      <c r="AE413" s="83">
        <v>0</v>
      </c>
      <c r="AF413" s="83">
        <v>910217000</v>
      </c>
      <c r="AG413" s="83">
        <v>0</v>
      </c>
      <c r="AH413" s="83">
        <v>739000</v>
      </c>
      <c r="AI413" s="83">
        <v>0</v>
      </c>
      <c r="AJ413" s="83">
        <v>0</v>
      </c>
      <c r="AK413" s="83">
        <v>0</v>
      </c>
      <c r="AL413" s="83">
        <v>0</v>
      </c>
      <c r="AM413" s="83">
        <v>0</v>
      </c>
      <c r="AN413" s="83">
        <v>0</v>
      </c>
      <c r="AO413" s="83">
        <v>0</v>
      </c>
      <c r="AP413" s="83">
        <v>0</v>
      </c>
      <c r="AQ413" s="83">
        <v>1235000</v>
      </c>
      <c r="AR413" s="82">
        <v>2016</v>
      </c>
      <c r="AS413" s="83">
        <v>930657000</v>
      </c>
      <c r="AT413" s="83">
        <v>366000</v>
      </c>
      <c r="AU413" s="83">
        <v>366000</v>
      </c>
      <c r="AV413" s="83">
        <v>0</v>
      </c>
      <c r="AW413" s="83">
        <v>930009000</v>
      </c>
      <c r="AX413" s="83">
        <v>0</v>
      </c>
      <c r="AY413" s="83">
        <v>0</v>
      </c>
      <c r="AZ413" s="83">
        <v>0</v>
      </c>
      <c r="BA413" s="83">
        <v>283000</v>
      </c>
      <c r="BB413" s="84" t="s">
        <v>780</v>
      </c>
    </row>
    <row r="414" spans="1:54" x14ac:dyDescent="0.25">
      <c r="A414" s="62" t="str">
        <f t="shared" si="6"/>
        <v>1113846</v>
      </c>
      <c r="B414" s="68">
        <f>INDEX('Bilag 3'!$B$10:$B$637,MATCH('Data - enkelt'!A414,'Bilag 3'!$G$10:$G$637,0))</f>
        <v>11138</v>
      </c>
      <c r="C414" s="68">
        <f>INDEX('Bilag 3'!$D$10:$D$637,MATCH('Data - enkelt'!A414,'Bilag 3'!$G$10:$G$637,0))</f>
        <v>46</v>
      </c>
      <c r="D414" s="63" t="str">
        <f t="array" ref="D414">INDEX('Bilag 3'!$E$10:$E$636,MATCH(F414&amp;"_"&amp;G414,'Bilag 3'!$A$10:$A$636&amp;"_"&amp;'Bilag 3'!$C$10:$C$636,0))&amp;" - "&amp;INDEX('Bilag 3'!$F$10:$F$636,MATCH(F414&amp;"_"&amp;G414,'Bilag 3'!$A$10:$A$636&amp;"_"&amp;'Bilag 3'!$C$10:$C$636,0))</f>
        <v>BankInvest - Europa Small Cap Aktier KL</v>
      </c>
      <c r="E414" s="82">
        <v>201612</v>
      </c>
      <c r="F414" s="82">
        <v>11138</v>
      </c>
      <c r="G414" s="82">
        <v>46</v>
      </c>
      <c r="H414" s="83">
        <v>-276000</v>
      </c>
      <c r="I414" s="83">
        <v>0</v>
      </c>
      <c r="J414" s="83">
        <v>65792000</v>
      </c>
      <c r="K414" s="83">
        <v>0</v>
      </c>
      <c r="L414" s="83">
        <v>45096000</v>
      </c>
      <c r="M414" s="83">
        <v>0</v>
      </c>
      <c r="N414" s="83">
        <v>0</v>
      </c>
      <c r="O414" s="83">
        <v>1608000</v>
      </c>
      <c r="P414" s="83">
        <v>-328000</v>
      </c>
      <c r="Q414" s="83">
        <v>9946000</v>
      </c>
      <c r="R414" s="83">
        <v>42273000</v>
      </c>
      <c r="S414" s="83">
        <v>0</v>
      </c>
      <c r="T414" s="83">
        <v>1980000</v>
      </c>
      <c r="U414" s="84"/>
      <c r="V414" s="83">
        <v>3795333000</v>
      </c>
      <c r="W414" s="83">
        <v>104237000</v>
      </c>
      <c r="X414" s="83">
        <v>104212000</v>
      </c>
      <c r="Y414" s="83">
        <v>24000</v>
      </c>
      <c r="Z414" s="83">
        <v>0</v>
      </c>
      <c r="AA414" s="83">
        <v>0</v>
      </c>
      <c r="AB414" s="83">
        <v>0</v>
      </c>
      <c r="AC414" s="83">
        <v>0</v>
      </c>
      <c r="AD414" s="83">
        <v>3686328000</v>
      </c>
      <c r="AE414" s="83">
        <v>111019000</v>
      </c>
      <c r="AF414" s="83">
        <v>3563188000</v>
      </c>
      <c r="AG414" s="83">
        <v>0</v>
      </c>
      <c r="AH414" s="83">
        <v>12121000</v>
      </c>
      <c r="AI414" s="83">
        <v>0</v>
      </c>
      <c r="AJ414" s="83">
        <v>0</v>
      </c>
      <c r="AK414" s="83">
        <v>0</v>
      </c>
      <c r="AL414" s="83">
        <v>0</v>
      </c>
      <c r="AM414" s="83">
        <v>0</v>
      </c>
      <c r="AN414" s="83">
        <v>0</v>
      </c>
      <c r="AO414" s="83">
        <v>0</v>
      </c>
      <c r="AP414" s="83">
        <v>0</v>
      </c>
      <c r="AQ414" s="83">
        <v>4769000</v>
      </c>
      <c r="AR414" s="82">
        <v>2016</v>
      </c>
      <c r="AS414" s="83">
        <v>3795333000</v>
      </c>
      <c r="AT414" s="83">
        <v>1274000</v>
      </c>
      <c r="AU414" s="83">
        <v>1274000</v>
      </c>
      <c r="AV414" s="83">
        <v>0</v>
      </c>
      <c r="AW414" s="83">
        <v>3792086000</v>
      </c>
      <c r="AX414" s="83">
        <v>0</v>
      </c>
      <c r="AY414" s="83">
        <v>0</v>
      </c>
      <c r="AZ414" s="83">
        <v>0</v>
      </c>
      <c r="BA414" s="83">
        <v>1973000</v>
      </c>
      <c r="BB414" s="84" t="s">
        <v>780</v>
      </c>
    </row>
    <row r="415" spans="1:54" x14ac:dyDescent="0.25">
      <c r="A415" s="62" t="str">
        <f t="shared" si="6"/>
        <v>1113847</v>
      </c>
      <c r="B415" s="68">
        <f>INDEX('Bilag 3'!$B$10:$B$637,MATCH('Data - enkelt'!A415,'Bilag 3'!$G$10:$G$637,0))</f>
        <v>11138</v>
      </c>
      <c r="C415" s="68">
        <f>INDEX('Bilag 3'!$D$10:$D$637,MATCH('Data - enkelt'!A415,'Bilag 3'!$G$10:$G$637,0))</f>
        <v>47</v>
      </c>
      <c r="D415" s="63" t="str">
        <f t="array" ref="D415">INDEX('Bilag 3'!$E$10:$E$636,MATCH(F415&amp;"_"&amp;G415,'Bilag 3'!$A$10:$A$636&amp;"_"&amp;'Bilag 3'!$C$10:$C$636,0))&amp;" - "&amp;INDEX('Bilag 3'!$F$10:$F$636,MATCH(F415&amp;"_"&amp;G415,'Bilag 3'!$A$10:$A$636&amp;"_"&amp;'Bilag 3'!$C$10:$C$636,0))</f>
        <v>BankInvest - Emerging Markets Virksomhedsobligationer 2018 KL</v>
      </c>
      <c r="E415" s="82">
        <v>201612</v>
      </c>
      <c r="F415" s="82">
        <v>11138</v>
      </c>
      <c r="G415" s="82">
        <v>47</v>
      </c>
      <c r="H415" s="83">
        <v>20563000</v>
      </c>
      <c r="I415" s="83">
        <v>0</v>
      </c>
      <c r="J415" s="83">
        <v>0</v>
      </c>
      <c r="K415" s="83">
        <v>15158000</v>
      </c>
      <c r="L415" s="83">
        <v>0</v>
      </c>
      <c r="M415" s="83">
        <v>0</v>
      </c>
      <c r="N415" s="83">
        <v>-17892000</v>
      </c>
      <c r="O415" s="83">
        <v>2413000</v>
      </c>
      <c r="P415" s="83">
        <v>0</v>
      </c>
      <c r="Q415" s="83">
        <v>27000</v>
      </c>
      <c r="R415" s="83">
        <v>3333000</v>
      </c>
      <c r="S415" s="83">
        <v>0</v>
      </c>
      <c r="T415" s="83">
        <v>0</v>
      </c>
      <c r="U415" s="84"/>
      <c r="V415" s="83">
        <v>431379000</v>
      </c>
      <c r="W415" s="83">
        <v>10628000</v>
      </c>
      <c r="X415" s="83">
        <v>10598000</v>
      </c>
      <c r="Y415" s="83">
        <v>30000</v>
      </c>
      <c r="Z415" s="83">
        <v>420752000</v>
      </c>
      <c r="AA415" s="83">
        <v>0</v>
      </c>
      <c r="AB415" s="83">
        <v>384173000</v>
      </c>
      <c r="AC415" s="83">
        <v>36578000</v>
      </c>
      <c r="AD415" s="83">
        <v>0</v>
      </c>
      <c r="AE415" s="83">
        <v>0</v>
      </c>
      <c r="AF415" s="83">
        <v>0</v>
      </c>
      <c r="AG415" s="83">
        <v>0</v>
      </c>
      <c r="AH415" s="83">
        <v>0</v>
      </c>
      <c r="AI415" s="83">
        <v>0</v>
      </c>
      <c r="AJ415" s="83">
        <v>0</v>
      </c>
      <c r="AK415" s="83">
        <v>0</v>
      </c>
      <c r="AL415" s="83">
        <v>0</v>
      </c>
      <c r="AM415" s="83">
        <v>0</v>
      </c>
      <c r="AN415" s="83">
        <v>0</v>
      </c>
      <c r="AO415" s="83">
        <v>0</v>
      </c>
      <c r="AP415" s="83">
        <v>0</v>
      </c>
      <c r="AQ415" s="83">
        <v>0</v>
      </c>
      <c r="AR415" s="82">
        <v>2016</v>
      </c>
      <c r="AS415" s="83">
        <v>431379000</v>
      </c>
      <c r="AT415" s="83">
        <v>43000</v>
      </c>
      <c r="AU415" s="83">
        <v>43000</v>
      </c>
      <c r="AV415" s="83">
        <v>0</v>
      </c>
      <c r="AW415" s="83">
        <v>426278000</v>
      </c>
      <c r="AX415" s="83">
        <v>5058000</v>
      </c>
      <c r="AY415" s="83">
        <v>0</v>
      </c>
      <c r="AZ415" s="83">
        <v>5058000</v>
      </c>
      <c r="BA415" s="83">
        <v>0</v>
      </c>
      <c r="BB415" s="84" t="s">
        <v>780</v>
      </c>
    </row>
    <row r="416" spans="1:54" x14ac:dyDescent="0.25">
      <c r="A416" s="62" t="str">
        <f t="shared" si="6"/>
        <v>1113848</v>
      </c>
      <c r="B416" s="68">
        <f>INDEX('Bilag 3'!$B$10:$B$637,MATCH('Data - enkelt'!A416,'Bilag 3'!$G$10:$G$637,0))</f>
        <v>11138</v>
      </c>
      <c r="C416" s="68">
        <f>INDEX('Bilag 3'!$D$10:$D$637,MATCH('Data - enkelt'!A416,'Bilag 3'!$G$10:$G$637,0))</f>
        <v>48</v>
      </c>
      <c r="D416" s="63" t="str">
        <f t="array" ref="D416">INDEX('Bilag 3'!$E$10:$E$636,MATCH(F416&amp;"_"&amp;G416,'Bilag 3'!$A$10:$A$636&amp;"_"&amp;'Bilag 3'!$C$10:$C$636,0))&amp;" - "&amp;INDEX('Bilag 3'!$F$10:$F$636,MATCH(F416&amp;"_"&amp;G416,'Bilag 3'!$A$10:$A$636&amp;"_"&amp;'Bilag 3'!$C$10:$C$636,0))</f>
        <v>BankInvest - Danske Aktier Akk. KL</v>
      </c>
      <c r="E416" s="82">
        <v>201612</v>
      </c>
      <c r="F416" s="82">
        <v>11138</v>
      </c>
      <c r="G416" s="82">
        <v>48</v>
      </c>
      <c r="H416" s="83">
        <v>38000</v>
      </c>
      <c r="I416" s="83">
        <v>0</v>
      </c>
      <c r="J416" s="83">
        <v>4566000</v>
      </c>
      <c r="K416" s="83">
        <v>0</v>
      </c>
      <c r="L416" s="83">
        <v>3975000</v>
      </c>
      <c r="M416" s="83">
        <v>0</v>
      </c>
      <c r="N416" s="83">
        <v>0</v>
      </c>
      <c r="O416" s="83">
        <v>0</v>
      </c>
      <c r="P416" s="83">
        <v>0</v>
      </c>
      <c r="Q416" s="83">
        <v>526000</v>
      </c>
      <c r="R416" s="83">
        <v>3944000</v>
      </c>
      <c r="S416" s="83">
        <v>0</v>
      </c>
      <c r="T416" s="83">
        <v>686000</v>
      </c>
      <c r="U416" s="84"/>
      <c r="V416" s="83">
        <v>265025000</v>
      </c>
      <c r="W416" s="83">
        <v>2312000</v>
      </c>
      <c r="X416" s="83">
        <v>2288000</v>
      </c>
      <c r="Y416" s="83">
        <v>24000</v>
      </c>
      <c r="Z416" s="83">
        <v>0</v>
      </c>
      <c r="AA416" s="83">
        <v>0</v>
      </c>
      <c r="AB416" s="83">
        <v>0</v>
      </c>
      <c r="AC416" s="83">
        <v>0</v>
      </c>
      <c r="AD416" s="83">
        <v>261612000</v>
      </c>
      <c r="AE416" s="83">
        <v>261612000</v>
      </c>
      <c r="AF416" s="83">
        <v>0</v>
      </c>
      <c r="AG416" s="83">
        <v>0</v>
      </c>
      <c r="AH416" s="83">
        <v>0</v>
      </c>
      <c r="AI416" s="83">
        <v>0</v>
      </c>
      <c r="AJ416" s="83">
        <v>0</v>
      </c>
      <c r="AK416" s="83">
        <v>0</v>
      </c>
      <c r="AL416" s="83">
        <v>0</v>
      </c>
      <c r="AM416" s="83">
        <v>0</v>
      </c>
      <c r="AN416" s="83">
        <v>0</v>
      </c>
      <c r="AO416" s="83">
        <v>0</v>
      </c>
      <c r="AP416" s="83">
        <v>0</v>
      </c>
      <c r="AQ416" s="83">
        <v>1102000</v>
      </c>
      <c r="AR416" s="82">
        <v>2016</v>
      </c>
      <c r="AS416" s="83">
        <v>265025000</v>
      </c>
      <c r="AT416" s="83">
        <v>59000</v>
      </c>
      <c r="AU416" s="83">
        <v>59000</v>
      </c>
      <c r="AV416" s="83">
        <v>0</v>
      </c>
      <c r="AW416" s="83">
        <v>263540000</v>
      </c>
      <c r="AX416" s="83">
        <v>0</v>
      </c>
      <c r="AY416" s="83">
        <v>0</v>
      </c>
      <c r="AZ416" s="83">
        <v>0</v>
      </c>
      <c r="BA416" s="83">
        <v>1425000</v>
      </c>
      <c r="BB416" s="84" t="s">
        <v>780</v>
      </c>
    </row>
    <row r="417" spans="1:54" x14ac:dyDescent="0.25">
      <c r="A417" s="62" t="str">
        <f t="shared" si="6"/>
        <v>1113849</v>
      </c>
      <c r="B417" s="68">
        <f>INDEX('Bilag 3'!$B$10:$B$637,MATCH('Data - enkelt'!A417,'Bilag 3'!$G$10:$G$637,0))</f>
        <v>11138</v>
      </c>
      <c r="C417" s="68">
        <f>INDEX('Bilag 3'!$D$10:$D$637,MATCH('Data - enkelt'!A417,'Bilag 3'!$G$10:$G$637,0))</f>
        <v>49</v>
      </c>
      <c r="D417" s="63" t="str">
        <f t="array" ref="D417">INDEX('Bilag 3'!$E$10:$E$636,MATCH(F417&amp;"_"&amp;G417,'Bilag 3'!$A$10:$A$636&amp;"_"&amp;'Bilag 3'!$C$10:$C$636,0))&amp;" - "&amp;INDEX('Bilag 3'!$F$10:$F$636,MATCH(F417&amp;"_"&amp;G417,'Bilag 3'!$A$10:$A$636&amp;"_"&amp;'Bilag 3'!$C$10:$C$636,0))</f>
        <v>BankInvest - Almen Bolig</v>
      </c>
      <c r="E417" s="82">
        <v>201612</v>
      </c>
      <c r="F417" s="82">
        <v>11138</v>
      </c>
      <c r="G417" s="82">
        <v>49</v>
      </c>
      <c r="H417" s="83">
        <v>4251000</v>
      </c>
      <c r="I417" s="83">
        <v>0</v>
      </c>
      <c r="J417" s="83">
        <v>0</v>
      </c>
      <c r="K417" s="83">
        <v>-386000</v>
      </c>
      <c r="L417" s="83">
        <v>0</v>
      </c>
      <c r="M417" s="83">
        <v>0</v>
      </c>
      <c r="N417" s="83">
        <v>0</v>
      </c>
      <c r="O417" s="83">
        <v>0</v>
      </c>
      <c r="P417" s="83">
        <v>0</v>
      </c>
      <c r="Q417" s="83">
        <v>2000</v>
      </c>
      <c r="R417" s="83">
        <v>806000</v>
      </c>
      <c r="S417" s="83">
        <v>0</v>
      </c>
      <c r="T417" s="83">
        <v>0</v>
      </c>
      <c r="U417" s="84"/>
      <c r="V417" s="83">
        <v>249268000</v>
      </c>
      <c r="W417" s="83">
        <v>2500000</v>
      </c>
      <c r="X417" s="83">
        <v>2471000</v>
      </c>
      <c r="Y417" s="83">
        <v>29000</v>
      </c>
      <c r="Z417" s="83">
        <v>238514000</v>
      </c>
      <c r="AA417" s="83">
        <v>238514000</v>
      </c>
      <c r="AB417" s="83">
        <v>0</v>
      </c>
      <c r="AC417" s="83">
        <v>0</v>
      </c>
      <c r="AD417" s="83">
        <v>0</v>
      </c>
      <c r="AE417" s="83">
        <v>0</v>
      </c>
      <c r="AF417" s="83">
        <v>0</v>
      </c>
      <c r="AG417" s="83">
        <v>0</v>
      </c>
      <c r="AH417" s="83">
        <v>0</v>
      </c>
      <c r="AI417" s="83">
        <v>0</v>
      </c>
      <c r="AJ417" s="83">
        <v>0</v>
      </c>
      <c r="AK417" s="83">
        <v>0</v>
      </c>
      <c r="AL417" s="83">
        <v>0</v>
      </c>
      <c r="AM417" s="83">
        <v>0</v>
      </c>
      <c r="AN417" s="83">
        <v>0</v>
      </c>
      <c r="AO417" s="83">
        <v>0</v>
      </c>
      <c r="AP417" s="83">
        <v>0</v>
      </c>
      <c r="AQ417" s="83">
        <v>8254000</v>
      </c>
      <c r="AR417" s="82">
        <v>2016</v>
      </c>
      <c r="AS417" s="83">
        <v>249268000</v>
      </c>
      <c r="AT417" s="83">
        <v>39000</v>
      </c>
      <c r="AU417" s="83">
        <v>39000</v>
      </c>
      <c r="AV417" s="83">
        <v>0</v>
      </c>
      <c r="AW417" s="83">
        <v>249229000</v>
      </c>
      <c r="AX417" s="83">
        <v>0</v>
      </c>
      <c r="AY417" s="83">
        <v>0</v>
      </c>
      <c r="AZ417" s="83">
        <v>0</v>
      </c>
      <c r="BA417" s="83">
        <v>0</v>
      </c>
      <c r="BB417" s="84" t="s">
        <v>780</v>
      </c>
    </row>
    <row r="418" spans="1:54" x14ac:dyDescent="0.25">
      <c r="A418" s="62" t="str">
        <f t="shared" si="6"/>
        <v>111461</v>
      </c>
      <c r="B418" s="68">
        <f>INDEX('Bilag 3'!$B$10:$B$637,MATCH('Data - enkelt'!A418,'Bilag 3'!$G$10:$G$637,0))</f>
        <v>11146</v>
      </c>
      <c r="C418" s="68">
        <f>INDEX('Bilag 3'!$D$10:$D$637,MATCH('Data - enkelt'!A418,'Bilag 3'!$G$10:$G$637,0))</f>
        <v>1</v>
      </c>
      <c r="D418" s="63" t="str">
        <f t="array" ref="D418">INDEX('Bilag 3'!$E$10:$E$636,MATCH(F418&amp;"_"&amp;G418,'Bilag 3'!$A$10:$A$636&amp;"_"&amp;'Bilag 3'!$C$10:$C$636,0))&amp;" - "&amp;INDEX('Bilag 3'!$F$10:$F$636,MATCH(F418&amp;"_"&amp;G418,'Bilag 3'!$A$10:$A$636&amp;"_"&amp;'Bilag 3'!$C$10:$C$636,0))</f>
        <v>Nielsen Global Value - Nielsen Global Value</v>
      </c>
      <c r="E418" s="82">
        <v>201612</v>
      </c>
      <c r="F418" s="82">
        <v>11146</v>
      </c>
      <c r="G418" s="82">
        <v>1</v>
      </c>
      <c r="H418" s="83">
        <v>-1209000</v>
      </c>
      <c r="I418" s="83">
        <v>0</v>
      </c>
      <c r="J418" s="83">
        <v>32957000</v>
      </c>
      <c r="K418" s="83">
        <v>0</v>
      </c>
      <c r="L418" s="83">
        <v>112551000</v>
      </c>
      <c r="M418" s="83">
        <v>0</v>
      </c>
      <c r="N418" s="83">
        <v>0</v>
      </c>
      <c r="O418" s="83">
        <v>-630000</v>
      </c>
      <c r="P418" s="83">
        <v>19000</v>
      </c>
      <c r="Q418" s="83">
        <v>626000</v>
      </c>
      <c r="R418" s="83">
        <v>27053000</v>
      </c>
      <c r="S418" s="83">
        <v>0</v>
      </c>
      <c r="T418" s="83">
        <v>4294000</v>
      </c>
      <c r="U418" s="84" t="s">
        <v>1146</v>
      </c>
      <c r="V418" s="83">
        <v>1513130000</v>
      </c>
      <c r="W418" s="83">
        <v>289173000</v>
      </c>
      <c r="X418" s="83">
        <v>94236000</v>
      </c>
      <c r="Y418" s="83">
        <v>194937000</v>
      </c>
      <c r="Z418" s="83">
        <v>0</v>
      </c>
      <c r="AA418" s="83">
        <v>0</v>
      </c>
      <c r="AB418" s="83">
        <v>0</v>
      </c>
      <c r="AC418" s="83">
        <v>0</v>
      </c>
      <c r="AD418" s="83">
        <v>1222836000</v>
      </c>
      <c r="AE418" s="83">
        <v>192172000</v>
      </c>
      <c r="AF418" s="83">
        <v>1030663000</v>
      </c>
      <c r="AG418" s="83">
        <v>0</v>
      </c>
      <c r="AH418" s="83">
        <v>0</v>
      </c>
      <c r="AI418" s="83">
        <v>0</v>
      </c>
      <c r="AJ418" s="83">
        <v>0</v>
      </c>
      <c r="AK418" s="83">
        <v>0</v>
      </c>
      <c r="AL418" s="83">
        <v>0</v>
      </c>
      <c r="AM418" s="83">
        <v>0</v>
      </c>
      <c r="AN418" s="83">
        <v>0</v>
      </c>
      <c r="AO418" s="83">
        <v>0</v>
      </c>
      <c r="AP418" s="83">
        <v>0</v>
      </c>
      <c r="AQ418" s="83">
        <v>1121000</v>
      </c>
      <c r="AR418" s="82">
        <v>2016</v>
      </c>
      <c r="AS418" s="83">
        <v>1513130000</v>
      </c>
      <c r="AT418" s="83">
        <v>1299000</v>
      </c>
      <c r="AU418" s="83">
        <v>1299000</v>
      </c>
      <c r="AV418" s="83">
        <v>0</v>
      </c>
      <c r="AW418" s="83">
        <v>1511831000</v>
      </c>
      <c r="AX418" s="83">
        <v>0</v>
      </c>
      <c r="AY418" s="83">
        <v>0</v>
      </c>
      <c r="AZ418" s="83">
        <v>0</v>
      </c>
      <c r="BA418" s="83">
        <v>0</v>
      </c>
      <c r="BB418" s="84" t="s">
        <v>780</v>
      </c>
    </row>
    <row r="419" spans="1:54" x14ac:dyDescent="0.25">
      <c r="A419" s="62" t="str">
        <f t="shared" si="6"/>
        <v>111491</v>
      </c>
      <c r="B419" s="68">
        <f>INDEX('Bilag 3'!$B$10:$B$637,MATCH('Data - enkelt'!A419,'Bilag 3'!$G$10:$G$637,0))</f>
        <v>11149</v>
      </c>
      <c r="C419" s="68">
        <f>INDEX('Bilag 3'!$D$10:$D$637,MATCH('Data - enkelt'!A419,'Bilag 3'!$G$10:$G$637,0))</f>
        <v>1</v>
      </c>
      <c r="D419" s="63" t="str">
        <f t="array" ref="D419">INDEX('Bilag 3'!$E$10:$E$636,MATCH(F419&amp;"_"&amp;G419,'Bilag 3'!$A$10:$A$636&amp;"_"&amp;'Bilag 3'!$C$10:$C$636,0))&amp;" - "&amp;INDEX('Bilag 3'!$F$10:$F$636,MATCH(F419&amp;"_"&amp;G419,'Bilag 3'!$A$10:$A$636&amp;"_"&amp;'Bilag 3'!$C$10:$C$636,0))</f>
        <v>Nykredit Invest Engros - EuroKredit</v>
      </c>
      <c r="E419" s="82">
        <v>201612</v>
      </c>
      <c r="F419" s="82">
        <v>11149</v>
      </c>
      <c r="G419" s="82">
        <v>1</v>
      </c>
      <c r="H419" s="83">
        <v>3142000</v>
      </c>
      <c r="I419" s="83">
        <v>13000</v>
      </c>
      <c r="J419" s="83">
        <v>0</v>
      </c>
      <c r="K419" s="83">
        <v>19189000</v>
      </c>
      <c r="L419" s="83">
        <v>0</v>
      </c>
      <c r="M419" s="83">
        <v>0</v>
      </c>
      <c r="N419" s="83">
        <v>-257000</v>
      </c>
      <c r="O419" s="83">
        <v>51000</v>
      </c>
      <c r="P419" s="83">
        <v>0</v>
      </c>
      <c r="Q419" s="83">
        <v>11000</v>
      </c>
      <c r="R419" s="83">
        <v>2792000</v>
      </c>
      <c r="S419" s="83">
        <v>0</v>
      </c>
      <c r="T419" s="83">
        <v>0</v>
      </c>
      <c r="U419" s="84" t="s">
        <v>1147</v>
      </c>
      <c r="V419" s="83">
        <v>932911000</v>
      </c>
      <c r="W419" s="83">
        <v>20855000</v>
      </c>
      <c r="X419" s="83">
        <v>20855000</v>
      </c>
      <c r="Y419" s="83">
        <v>0</v>
      </c>
      <c r="Z419" s="83">
        <v>911902000</v>
      </c>
      <c r="AA419" s="83">
        <v>105182000</v>
      </c>
      <c r="AB419" s="83">
        <v>801697000</v>
      </c>
      <c r="AC419" s="83">
        <v>5023000</v>
      </c>
      <c r="AD419" s="83">
        <v>0</v>
      </c>
      <c r="AE419" s="83">
        <v>0</v>
      </c>
      <c r="AF419" s="83">
        <v>0</v>
      </c>
      <c r="AG419" s="83">
        <v>0</v>
      </c>
      <c r="AH419" s="83">
        <v>0</v>
      </c>
      <c r="AI419" s="83">
        <v>0</v>
      </c>
      <c r="AJ419" s="83">
        <v>0</v>
      </c>
      <c r="AK419" s="83">
        <v>0</v>
      </c>
      <c r="AL419" s="83">
        <v>0</v>
      </c>
      <c r="AM419" s="83">
        <v>0</v>
      </c>
      <c r="AN419" s="83">
        <v>0</v>
      </c>
      <c r="AO419" s="83">
        <v>0</v>
      </c>
      <c r="AP419" s="83">
        <v>0</v>
      </c>
      <c r="AQ419" s="83">
        <v>154000</v>
      </c>
      <c r="AR419" s="82">
        <v>2016</v>
      </c>
      <c r="AS419" s="83">
        <v>932911000</v>
      </c>
      <c r="AT419" s="83">
        <v>383000</v>
      </c>
      <c r="AU419" s="83">
        <v>1000</v>
      </c>
      <c r="AV419" s="83">
        <v>383000</v>
      </c>
      <c r="AW419" s="83">
        <v>931519000</v>
      </c>
      <c r="AX419" s="83">
        <v>581000</v>
      </c>
      <c r="AY419" s="83">
        <v>0</v>
      </c>
      <c r="AZ419" s="83">
        <v>581000</v>
      </c>
      <c r="BA419" s="83">
        <v>427000</v>
      </c>
      <c r="BB419" s="84" t="s">
        <v>780</v>
      </c>
    </row>
    <row r="420" spans="1:54" x14ac:dyDescent="0.25">
      <c r="A420" s="62" t="str">
        <f t="shared" si="6"/>
        <v>111493</v>
      </c>
      <c r="B420" s="68">
        <f>INDEX('Bilag 3'!$B$10:$B$637,MATCH('Data - enkelt'!A420,'Bilag 3'!$G$10:$G$637,0))</f>
        <v>11149</v>
      </c>
      <c r="C420" s="68">
        <f>INDEX('Bilag 3'!$D$10:$D$637,MATCH('Data - enkelt'!A420,'Bilag 3'!$G$10:$G$637,0))</f>
        <v>3</v>
      </c>
      <c r="D420" s="63" t="str">
        <f t="array" ref="D420">INDEX('Bilag 3'!$E$10:$E$636,MATCH(F420&amp;"_"&amp;G420,'Bilag 3'!$A$10:$A$636&amp;"_"&amp;'Bilag 3'!$C$10:$C$636,0))&amp;" - "&amp;INDEX('Bilag 3'!$F$10:$F$636,MATCH(F420&amp;"_"&amp;G420,'Bilag 3'!$A$10:$A$636&amp;"_"&amp;'Bilag 3'!$C$10:$C$636,0))</f>
        <v>Nykredit Invest Engros - Nye Aktiemarkeder</v>
      </c>
      <c r="E420" s="82">
        <v>201612</v>
      </c>
      <c r="F420" s="82">
        <v>11149</v>
      </c>
      <c r="G420" s="82">
        <v>3</v>
      </c>
      <c r="H420" s="83">
        <v>0</v>
      </c>
      <c r="I420" s="83">
        <v>49000</v>
      </c>
      <c r="J420" s="83">
        <v>2187000</v>
      </c>
      <c r="K420" s="83">
        <v>0</v>
      </c>
      <c r="L420" s="83">
        <v>0</v>
      </c>
      <c r="M420" s="83">
        <v>0</v>
      </c>
      <c r="N420" s="83">
        <v>1069000</v>
      </c>
      <c r="O420" s="83">
        <v>-750000</v>
      </c>
      <c r="P420" s="83">
        <v>2000</v>
      </c>
      <c r="Q420" s="83">
        <v>180000</v>
      </c>
      <c r="R420" s="83">
        <v>1516000</v>
      </c>
      <c r="S420" s="83">
        <v>0</v>
      </c>
      <c r="T420" s="83">
        <v>878000</v>
      </c>
      <c r="U420" s="84" t="s">
        <v>1148</v>
      </c>
      <c r="V420" s="83">
        <v>186782000</v>
      </c>
      <c r="W420" s="83">
        <v>6914000</v>
      </c>
      <c r="X420" s="83">
        <v>6914000</v>
      </c>
      <c r="Y420" s="83">
        <v>0</v>
      </c>
      <c r="Z420" s="83">
        <v>0</v>
      </c>
      <c r="AA420" s="83">
        <v>0</v>
      </c>
      <c r="AB420" s="83">
        <v>0</v>
      </c>
      <c r="AC420" s="83">
        <v>0</v>
      </c>
      <c r="AD420" s="83">
        <v>174858000</v>
      </c>
      <c r="AE420" s="83">
        <v>0</v>
      </c>
      <c r="AF420" s="83">
        <v>174858000</v>
      </c>
      <c r="AG420" s="83">
        <v>0</v>
      </c>
      <c r="AH420" s="83">
        <v>0</v>
      </c>
      <c r="AI420" s="83">
        <v>0</v>
      </c>
      <c r="AJ420" s="83">
        <v>0</v>
      </c>
      <c r="AK420" s="83">
        <v>0</v>
      </c>
      <c r="AL420" s="83">
        <v>0</v>
      </c>
      <c r="AM420" s="83">
        <v>4946000</v>
      </c>
      <c r="AN420" s="83">
        <v>4946000</v>
      </c>
      <c r="AO420" s="83">
        <v>0</v>
      </c>
      <c r="AP420" s="83">
        <v>0</v>
      </c>
      <c r="AQ420" s="83">
        <v>64000</v>
      </c>
      <c r="AR420" s="82">
        <v>2016</v>
      </c>
      <c r="AS420" s="83">
        <v>186782000</v>
      </c>
      <c r="AT420" s="83">
        <v>192000</v>
      </c>
      <c r="AU420" s="83">
        <v>10000</v>
      </c>
      <c r="AV420" s="83">
        <v>182000</v>
      </c>
      <c r="AW420" s="83">
        <v>186567000</v>
      </c>
      <c r="AX420" s="83">
        <v>0</v>
      </c>
      <c r="AY420" s="83">
        <v>0</v>
      </c>
      <c r="AZ420" s="83">
        <v>0</v>
      </c>
      <c r="BA420" s="83">
        <v>23000</v>
      </c>
      <c r="BB420" s="84" t="s">
        <v>780</v>
      </c>
    </row>
    <row r="421" spans="1:54" x14ac:dyDescent="0.25">
      <c r="A421" s="62" t="str">
        <f t="shared" si="6"/>
        <v>111494</v>
      </c>
      <c r="B421" s="68">
        <f>INDEX('Bilag 3'!$B$10:$B$637,MATCH('Data - enkelt'!A421,'Bilag 3'!$G$10:$G$637,0))</f>
        <v>11149</v>
      </c>
      <c r="C421" s="68">
        <f>INDEX('Bilag 3'!$D$10:$D$637,MATCH('Data - enkelt'!A421,'Bilag 3'!$G$10:$G$637,0))</f>
        <v>4</v>
      </c>
      <c r="D421" s="63" t="str">
        <f t="array" ref="D421">INDEX('Bilag 3'!$E$10:$E$636,MATCH(F421&amp;"_"&amp;G421,'Bilag 3'!$A$10:$A$636&amp;"_"&amp;'Bilag 3'!$C$10:$C$636,0))&amp;" - "&amp;INDEX('Bilag 3'!$F$10:$F$636,MATCH(F421&amp;"_"&amp;G421,'Bilag 3'!$A$10:$A$636&amp;"_"&amp;'Bilag 3'!$C$10:$C$636,0))</f>
        <v>Nykredit Invest Engros - European High Yield SRI</v>
      </c>
      <c r="E421" s="82">
        <v>201612</v>
      </c>
      <c r="F421" s="82">
        <v>11149</v>
      </c>
      <c r="G421" s="82">
        <v>4</v>
      </c>
      <c r="H421" s="83">
        <v>42083000</v>
      </c>
      <c r="I421" s="83">
        <v>223000</v>
      </c>
      <c r="J421" s="83">
        <v>0</v>
      </c>
      <c r="K421" s="83">
        <v>30250000</v>
      </c>
      <c r="L421" s="83">
        <v>0</v>
      </c>
      <c r="M421" s="83">
        <v>0</v>
      </c>
      <c r="N421" s="83">
        <v>111000</v>
      </c>
      <c r="O421" s="83">
        <v>-170000</v>
      </c>
      <c r="P421" s="83">
        <v>0</v>
      </c>
      <c r="Q421" s="83">
        <v>6000</v>
      </c>
      <c r="R421" s="83">
        <v>4575000</v>
      </c>
      <c r="S421" s="83">
        <v>0</v>
      </c>
      <c r="T421" s="83">
        <v>0</v>
      </c>
      <c r="U421" s="84" t="s">
        <v>1149</v>
      </c>
      <c r="V421" s="83">
        <v>1033640000</v>
      </c>
      <c r="W421" s="83">
        <v>17167000</v>
      </c>
      <c r="X421" s="83">
        <v>17167000</v>
      </c>
      <c r="Y421" s="83">
        <v>0</v>
      </c>
      <c r="Z421" s="83">
        <v>1016473000</v>
      </c>
      <c r="AA421" s="83">
        <v>5336000</v>
      </c>
      <c r="AB421" s="83">
        <v>1011138000</v>
      </c>
      <c r="AC421" s="83">
        <v>0</v>
      </c>
      <c r="AD421" s="83">
        <v>0</v>
      </c>
      <c r="AE421" s="83">
        <v>0</v>
      </c>
      <c r="AF421" s="83">
        <v>0</v>
      </c>
      <c r="AG421" s="83">
        <v>0</v>
      </c>
      <c r="AH421" s="83">
        <v>0</v>
      </c>
      <c r="AI421" s="83">
        <v>0</v>
      </c>
      <c r="AJ421" s="83">
        <v>0</v>
      </c>
      <c r="AK421" s="83">
        <v>0</v>
      </c>
      <c r="AL421" s="83">
        <v>0</v>
      </c>
      <c r="AM421" s="83">
        <v>0</v>
      </c>
      <c r="AN421" s="83">
        <v>0</v>
      </c>
      <c r="AO421" s="83">
        <v>0</v>
      </c>
      <c r="AP421" s="83">
        <v>0</v>
      </c>
      <c r="AQ421" s="83">
        <v>0</v>
      </c>
      <c r="AR421" s="82">
        <v>2016</v>
      </c>
      <c r="AS421" s="83">
        <v>1033640000</v>
      </c>
      <c r="AT421" s="83">
        <v>462000</v>
      </c>
      <c r="AU421" s="83">
        <v>0</v>
      </c>
      <c r="AV421" s="83">
        <v>461000</v>
      </c>
      <c r="AW421" s="83">
        <v>1033177000</v>
      </c>
      <c r="AX421" s="83">
        <v>2000</v>
      </c>
      <c r="AY421" s="83">
        <v>0</v>
      </c>
      <c r="AZ421" s="83">
        <v>2000</v>
      </c>
      <c r="BA421" s="83">
        <v>0</v>
      </c>
      <c r="BB421" s="84" t="s">
        <v>780</v>
      </c>
    </row>
    <row r="422" spans="1:54" x14ac:dyDescent="0.25">
      <c r="A422" s="62" t="str">
        <f t="shared" si="6"/>
        <v>111495</v>
      </c>
      <c r="B422" s="68">
        <f>INDEX('Bilag 3'!$B$10:$B$637,MATCH('Data - enkelt'!A422,'Bilag 3'!$G$10:$G$637,0))</f>
        <v>11149</v>
      </c>
      <c r="C422" s="68">
        <f>INDEX('Bilag 3'!$D$10:$D$637,MATCH('Data - enkelt'!A422,'Bilag 3'!$G$10:$G$637,0))</f>
        <v>5</v>
      </c>
      <c r="D422" s="63" t="str">
        <f t="array" ref="D422">INDEX('Bilag 3'!$E$10:$E$636,MATCH(F422&amp;"_"&amp;G422,'Bilag 3'!$A$10:$A$636&amp;"_"&amp;'Bilag 3'!$C$10:$C$636,0))&amp;" - "&amp;INDEX('Bilag 3'!$F$10:$F$636,MATCH(F422&amp;"_"&amp;G422,'Bilag 3'!$A$10:$A$636&amp;"_"&amp;'Bilag 3'!$C$10:$C$636,0))</f>
        <v>Nykredit Invest Engros - Lange obligationer</v>
      </c>
      <c r="E422" s="82">
        <v>201612</v>
      </c>
      <c r="F422" s="82">
        <v>11149</v>
      </c>
      <c r="G422" s="82">
        <v>5</v>
      </c>
      <c r="H422" s="83">
        <v>47914000</v>
      </c>
      <c r="I422" s="83">
        <v>63000</v>
      </c>
      <c r="J422" s="83">
        <v>0</v>
      </c>
      <c r="K422" s="83">
        <v>62046000</v>
      </c>
      <c r="L422" s="83">
        <v>0</v>
      </c>
      <c r="M422" s="83">
        <v>0</v>
      </c>
      <c r="N422" s="83">
        <v>-644000</v>
      </c>
      <c r="O422" s="83">
        <v>0</v>
      </c>
      <c r="P422" s="83">
        <v>0</v>
      </c>
      <c r="Q422" s="83">
        <v>0</v>
      </c>
      <c r="R422" s="83">
        <v>2980000</v>
      </c>
      <c r="S422" s="83">
        <v>0</v>
      </c>
      <c r="T422" s="83">
        <v>0</v>
      </c>
      <c r="U422" s="84" t="s">
        <v>1150</v>
      </c>
      <c r="V422" s="83">
        <v>2200621000</v>
      </c>
      <c r="W422" s="83">
        <v>10225000</v>
      </c>
      <c r="X422" s="83">
        <v>10225000</v>
      </c>
      <c r="Y422" s="83">
        <v>0</v>
      </c>
      <c r="Z422" s="83">
        <v>2115069000</v>
      </c>
      <c r="AA422" s="83">
        <v>2014843000</v>
      </c>
      <c r="AB422" s="83">
        <v>100226000</v>
      </c>
      <c r="AC422" s="83">
        <v>0</v>
      </c>
      <c r="AD422" s="83">
        <v>0</v>
      </c>
      <c r="AE422" s="83">
        <v>0</v>
      </c>
      <c r="AF422" s="83">
        <v>0</v>
      </c>
      <c r="AG422" s="83">
        <v>0</v>
      </c>
      <c r="AH422" s="83">
        <v>0</v>
      </c>
      <c r="AI422" s="83">
        <v>0</v>
      </c>
      <c r="AJ422" s="83">
        <v>0</v>
      </c>
      <c r="AK422" s="83">
        <v>0</v>
      </c>
      <c r="AL422" s="83">
        <v>0</v>
      </c>
      <c r="AM422" s="83">
        <v>12000</v>
      </c>
      <c r="AN422" s="83">
        <v>0</v>
      </c>
      <c r="AO422" s="83">
        <v>12000</v>
      </c>
      <c r="AP422" s="83">
        <v>0</v>
      </c>
      <c r="AQ422" s="83">
        <v>75315000</v>
      </c>
      <c r="AR422" s="82">
        <v>2016</v>
      </c>
      <c r="AS422" s="83">
        <v>2200621000</v>
      </c>
      <c r="AT422" s="83">
        <v>621783000</v>
      </c>
      <c r="AU422" s="83">
        <v>610000</v>
      </c>
      <c r="AV422" s="83">
        <v>621173000</v>
      </c>
      <c r="AW422" s="83">
        <v>1528644000</v>
      </c>
      <c r="AX422" s="83">
        <v>298000</v>
      </c>
      <c r="AY422" s="83">
        <v>0</v>
      </c>
      <c r="AZ422" s="83">
        <v>298000</v>
      </c>
      <c r="BA422" s="83">
        <v>49894000</v>
      </c>
      <c r="BB422" s="84" t="s">
        <v>780</v>
      </c>
    </row>
    <row r="423" spans="1:54" x14ac:dyDescent="0.25">
      <c r="A423" s="62" t="str">
        <f t="shared" si="6"/>
        <v>111498</v>
      </c>
      <c r="B423" s="68">
        <f>INDEX('Bilag 3'!$B$10:$B$637,MATCH('Data - enkelt'!A423,'Bilag 3'!$G$10:$G$637,0))</f>
        <v>11149</v>
      </c>
      <c r="C423" s="68">
        <f>INDEX('Bilag 3'!$D$10:$D$637,MATCH('Data - enkelt'!A423,'Bilag 3'!$G$10:$G$637,0))</f>
        <v>8</v>
      </c>
      <c r="D423" s="63" t="str">
        <f t="array" ref="D423">INDEX('Bilag 3'!$E$10:$E$636,MATCH(F423&amp;"_"&amp;G423,'Bilag 3'!$A$10:$A$636&amp;"_"&amp;'Bilag 3'!$C$10:$C$636,0))&amp;" - "&amp;INDEX('Bilag 3'!$F$10:$F$636,MATCH(F423&amp;"_"&amp;G423,'Bilag 3'!$A$10:$A$636&amp;"_"&amp;'Bilag 3'!$C$10:$C$636,0))</f>
        <v>Nykredit Invest Engros - Global Opportunities</v>
      </c>
      <c r="E423" s="82">
        <v>201612</v>
      </c>
      <c r="F423" s="82">
        <v>11149</v>
      </c>
      <c r="G423" s="82">
        <v>8</v>
      </c>
      <c r="H423" s="83">
        <v>95000</v>
      </c>
      <c r="I423" s="83">
        <v>26000</v>
      </c>
      <c r="J423" s="83">
        <v>19056000</v>
      </c>
      <c r="K423" s="83">
        <v>0</v>
      </c>
      <c r="L423" s="83">
        <v>0</v>
      </c>
      <c r="M423" s="83">
        <v>0</v>
      </c>
      <c r="N423" s="83">
        <v>-253000</v>
      </c>
      <c r="O423" s="83">
        <v>219000</v>
      </c>
      <c r="P423" s="83">
        <v>2000</v>
      </c>
      <c r="Q423" s="83">
        <v>2385000</v>
      </c>
      <c r="R423" s="83">
        <v>9463000</v>
      </c>
      <c r="S423" s="83">
        <v>0</v>
      </c>
      <c r="T423" s="83">
        <v>-2401000</v>
      </c>
      <c r="U423" s="84" t="s">
        <v>1151</v>
      </c>
      <c r="V423" s="83">
        <v>1320317000</v>
      </c>
      <c r="W423" s="83">
        <v>43837000</v>
      </c>
      <c r="X423" s="83">
        <v>43837000</v>
      </c>
      <c r="Y423" s="83">
        <v>0</v>
      </c>
      <c r="Z423" s="83">
        <v>0</v>
      </c>
      <c r="AA423" s="83">
        <v>0</v>
      </c>
      <c r="AB423" s="83">
        <v>0</v>
      </c>
      <c r="AC423" s="83">
        <v>0</v>
      </c>
      <c r="AD423" s="83">
        <v>1272652000</v>
      </c>
      <c r="AE423" s="83">
        <v>0</v>
      </c>
      <c r="AF423" s="83">
        <v>1272652000</v>
      </c>
      <c r="AG423" s="83">
        <v>0</v>
      </c>
      <c r="AH423" s="83">
        <v>0</v>
      </c>
      <c r="AI423" s="83">
        <v>0</v>
      </c>
      <c r="AJ423" s="83">
        <v>0</v>
      </c>
      <c r="AK423" s="83">
        <v>0</v>
      </c>
      <c r="AL423" s="83">
        <v>0</v>
      </c>
      <c r="AM423" s="83">
        <v>0</v>
      </c>
      <c r="AN423" s="83">
        <v>0</v>
      </c>
      <c r="AO423" s="83">
        <v>0</v>
      </c>
      <c r="AP423" s="83">
        <v>0</v>
      </c>
      <c r="AQ423" s="83">
        <v>3828000</v>
      </c>
      <c r="AR423" s="82">
        <v>2016</v>
      </c>
      <c r="AS423" s="83">
        <v>1320317000</v>
      </c>
      <c r="AT423" s="83">
        <v>2006000</v>
      </c>
      <c r="AU423" s="83">
        <v>8000</v>
      </c>
      <c r="AV423" s="83">
        <v>1998000</v>
      </c>
      <c r="AW423" s="83">
        <v>1316656000</v>
      </c>
      <c r="AX423" s="83">
        <v>0</v>
      </c>
      <c r="AY423" s="83">
        <v>0</v>
      </c>
      <c r="AZ423" s="83">
        <v>0</v>
      </c>
      <c r="BA423" s="83">
        <v>1655000</v>
      </c>
      <c r="BB423" s="84" t="s">
        <v>780</v>
      </c>
    </row>
    <row r="424" spans="1:54" x14ac:dyDescent="0.25">
      <c r="A424" s="62" t="str">
        <f t="shared" si="6"/>
        <v>111499</v>
      </c>
      <c r="B424" s="68">
        <f>INDEX('Bilag 3'!$B$10:$B$637,MATCH('Data - enkelt'!A424,'Bilag 3'!$G$10:$G$637,0))</f>
        <v>11149</v>
      </c>
      <c r="C424" s="68">
        <f>INDEX('Bilag 3'!$D$10:$D$637,MATCH('Data - enkelt'!A424,'Bilag 3'!$G$10:$G$637,0))</f>
        <v>9</v>
      </c>
      <c r="D424" s="63" t="str">
        <f t="array" ref="D424">INDEX('Bilag 3'!$E$10:$E$636,MATCH(F424&amp;"_"&amp;G424,'Bilag 3'!$A$10:$A$636&amp;"_"&amp;'Bilag 3'!$C$10:$C$636,0))&amp;" - "&amp;INDEX('Bilag 3'!$F$10:$F$636,MATCH(F424&amp;"_"&amp;G424,'Bilag 3'!$A$10:$A$636&amp;"_"&amp;'Bilag 3'!$C$10:$C$636,0))</f>
        <v>Nykredit Invest Engros - Danske aktier - Unit Link</v>
      </c>
      <c r="E424" s="82">
        <v>201612</v>
      </c>
      <c r="F424" s="82">
        <v>11149</v>
      </c>
      <c r="G424" s="82">
        <v>9</v>
      </c>
      <c r="H424" s="83">
        <v>0</v>
      </c>
      <c r="I424" s="83">
        <v>5000</v>
      </c>
      <c r="J424" s="83">
        <v>2487000</v>
      </c>
      <c r="K424" s="83">
        <v>0</v>
      </c>
      <c r="L424" s="83">
        <v>0</v>
      </c>
      <c r="M424" s="83">
        <v>0</v>
      </c>
      <c r="N424" s="83">
        <v>0</v>
      </c>
      <c r="O424" s="83">
        <v>0</v>
      </c>
      <c r="P424" s="83">
        <v>0</v>
      </c>
      <c r="Q424" s="83">
        <v>535000</v>
      </c>
      <c r="R424" s="83">
        <v>1810000</v>
      </c>
      <c r="S424" s="83">
        <v>0</v>
      </c>
      <c r="T424" s="83">
        <v>0</v>
      </c>
      <c r="U424" s="84" t="s">
        <v>1152</v>
      </c>
      <c r="V424" s="83">
        <v>78725000</v>
      </c>
      <c r="W424" s="83">
        <v>1297000</v>
      </c>
      <c r="X424" s="83">
        <v>1297000</v>
      </c>
      <c r="Y424" s="83">
        <v>0</v>
      </c>
      <c r="Z424" s="83">
        <v>0</v>
      </c>
      <c r="AA424" s="83">
        <v>0</v>
      </c>
      <c r="AB424" s="83">
        <v>0</v>
      </c>
      <c r="AC424" s="83">
        <v>0</v>
      </c>
      <c r="AD424" s="83">
        <v>77393000</v>
      </c>
      <c r="AE424" s="83">
        <v>76471000</v>
      </c>
      <c r="AF424" s="83">
        <v>922000</v>
      </c>
      <c r="AG424" s="83">
        <v>0</v>
      </c>
      <c r="AH424" s="83">
        <v>0</v>
      </c>
      <c r="AI424" s="83">
        <v>0</v>
      </c>
      <c r="AJ424" s="83">
        <v>0</v>
      </c>
      <c r="AK424" s="83">
        <v>0</v>
      </c>
      <c r="AL424" s="83">
        <v>0</v>
      </c>
      <c r="AM424" s="83">
        <v>0</v>
      </c>
      <c r="AN424" s="83">
        <v>0</v>
      </c>
      <c r="AO424" s="83">
        <v>0</v>
      </c>
      <c r="AP424" s="83">
        <v>0</v>
      </c>
      <c r="AQ424" s="83">
        <v>34000</v>
      </c>
      <c r="AR424" s="82">
        <v>2016</v>
      </c>
      <c r="AS424" s="83">
        <v>78725000</v>
      </c>
      <c r="AT424" s="83">
        <v>166000</v>
      </c>
      <c r="AU424" s="83">
        <v>0</v>
      </c>
      <c r="AV424" s="83">
        <v>166000</v>
      </c>
      <c r="AW424" s="83">
        <v>78357000</v>
      </c>
      <c r="AX424" s="83">
        <v>0</v>
      </c>
      <c r="AY424" s="83">
        <v>0</v>
      </c>
      <c r="AZ424" s="83">
        <v>0</v>
      </c>
      <c r="BA424" s="83">
        <v>201000</v>
      </c>
      <c r="BB424" s="84" t="s">
        <v>780</v>
      </c>
    </row>
    <row r="425" spans="1:54" x14ac:dyDescent="0.25">
      <c r="A425" s="62" t="str">
        <f t="shared" si="6"/>
        <v>1114911</v>
      </c>
      <c r="B425" s="68">
        <f>INDEX('Bilag 3'!$B$10:$B$637,MATCH('Data - enkelt'!A425,'Bilag 3'!$G$10:$G$637,0))</f>
        <v>11149</v>
      </c>
      <c r="C425" s="68">
        <f>INDEX('Bilag 3'!$D$10:$D$637,MATCH('Data - enkelt'!A425,'Bilag 3'!$G$10:$G$637,0))</f>
        <v>11</v>
      </c>
      <c r="D425" s="63" t="str">
        <f t="array" ref="D425">INDEX('Bilag 3'!$E$10:$E$636,MATCH(F425&amp;"_"&amp;G425,'Bilag 3'!$A$10:$A$636&amp;"_"&amp;'Bilag 3'!$C$10:$C$636,0))&amp;" - "&amp;INDEX('Bilag 3'!$F$10:$F$636,MATCH(F425&amp;"_"&amp;G425,'Bilag 3'!$A$10:$A$636&amp;"_"&amp;'Bilag 3'!$C$10:$C$636,0))</f>
        <v>Nykredit Invest Engros - Globale indeksobligationer</v>
      </c>
      <c r="E425" s="82">
        <v>201612</v>
      </c>
      <c r="F425" s="82">
        <v>11149</v>
      </c>
      <c r="G425" s="82">
        <v>11</v>
      </c>
      <c r="H425" s="83">
        <v>238000</v>
      </c>
      <c r="I425" s="83">
        <v>1000</v>
      </c>
      <c r="J425" s="83">
        <v>0</v>
      </c>
      <c r="K425" s="83">
        <v>7781000</v>
      </c>
      <c r="L425" s="83">
        <v>0</v>
      </c>
      <c r="M425" s="83">
        <v>0</v>
      </c>
      <c r="N425" s="83">
        <v>2841000</v>
      </c>
      <c r="O425" s="83">
        <v>-453000</v>
      </c>
      <c r="P425" s="83">
        <v>0</v>
      </c>
      <c r="Q425" s="83">
        <v>2000</v>
      </c>
      <c r="R425" s="83">
        <v>681000</v>
      </c>
      <c r="S425" s="83">
        <v>0</v>
      </c>
      <c r="T425" s="83">
        <v>0</v>
      </c>
      <c r="U425" s="84" t="s">
        <v>1153</v>
      </c>
      <c r="V425" s="83">
        <v>32276000</v>
      </c>
      <c r="W425" s="83">
        <v>8719000</v>
      </c>
      <c r="X425" s="83">
        <v>1233000</v>
      </c>
      <c r="Y425" s="83">
        <v>7486000</v>
      </c>
      <c r="Z425" s="83">
        <v>22723000</v>
      </c>
      <c r="AA425" s="83">
        <v>4040000</v>
      </c>
      <c r="AB425" s="83">
        <v>18683000</v>
      </c>
      <c r="AC425" s="83">
        <v>0</v>
      </c>
      <c r="AD425" s="83">
        <v>0</v>
      </c>
      <c r="AE425" s="83">
        <v>0</v>
      </c>
      <c r="AF425" s="83">
        <v>0</v>
      </c>
      <c r="AG425" s="83">
        <v>0</v>
      </c>
      <c r="AH425" s="83">
        <v>0</v>
      </c>
      <c r="AI425" s="83">
        <v>0</v>
      </c>
      <c r="AJ425" s="83">
        <v>0</v>
      </c>
      <c r="AK425" s="83">
        <v>0</v>
      </c>
      <c r="AL425" s="83">
        <v>0</v>
      </c>
      <c r="AM425" s="83">
        <v>833000</v>
      </c>
      <c r="AN425" s="83">
        <v>0</v>
      </c>
      <c r="AO425" s="83">
        <v>833000</v>
      </c>
      <c r="AP425" s="83">
        <v>0</v>
      </c>
      <c r="AQ425" s="83">
        <v>0</v>
      </c>
      <c r="AR425" s="82">
        <v>2016</v>
      </c>
      <c r="AS425" s="83">
        <v>32276000</v>
      </c>
      <c r="AT425" s="83">
        <v>9540000</v>
      </c>
      <c r="AU425" s="83">
        <v>0</v>
      </c>
      <c r="AV425" s="83">
        <v>9540000</v>
      </c>
      <c r="AW425" s="83">
        <v>16921000</v>
      </c>
      <c r="AX425" s="83">
        <v>5815000</v>
      </c>
      <c r="AY425" s="83">
        <v>0</v>
      </c>
      <c r="AZ425" s="83">
        <v>5815000</v>
      </c>
      <c r="BA425" s="83">
        <v>0</v>
      </c>
      <c r="BB425" s="84" t="s">
        <v>780</v>
      </c>
    </row>
    <row r="426" spans="1:54" x14ac:dyDescent="0.25">
      <c r="A426" s="62" t="str">
        <f t="shared" si="6"/>
        <v>1114914</v>
      </c>
      <c r="B426" s="68">
        <f>INDEX('Bilag 3'!$B$10:$B$637,MATCH('Data - enkelt'!A426,'Bilag 3'!$G$10:$G$637,0))</f>
        <v>11149</v>
      </c>
      <c r="C426" s="68">
        <f>INDEX('Bilag 3'!$D$10:$D$637,MATCH('Data - enkelt'!A426,'Bilag 3'!$G$10:$G$637,0))</f>
        <v>14</v>
      </c>
      <c r="D426" s="63" t="str">
        <f t="array" ref="D426">INDEX('Bilag 3'!$E$10:$E$636,MATCH(F426&amp;"_"&amp;G426,'Bilag 3'!$A$10:$A$636&amp;"_"&amp;'Bilag 3'!$C$10:$C$636,0))&amp;" - "&amp;INDEX('Bilag 3'!$F$10:$F$636,MATCH(F426&amp;"_"&amp;G426,'Bilag 3'!$A$10:$A$636&amp;"_"&amp;'Bilag 3'!$C$10:$C$636,0))</f>
        <v>Nykredit Invest Engros - Global Diversified</v>
      </c>
      <c r="E426" s="82">
        <v>201612</v>
      </c>
      <c r="F426" s="82">
        <v>11149</v>
      </c>
      <c r="G426" s="82">
        <v>14</v>
      </c>
      <c r="H426" s="83">
        <v>2000</v>
      </c>
      <c r="I426" s="83">
        <v>159000</v>
      </c>
      <c r="J426" s="83">
        <v>14651000</v>
      </c>
      <c r="K426" s="83">
        <v>0</v>
      </c>
      <c r="L426" s="83">
        <v>0</v>
      </c>
      <c r="M426" s="83">
        <v>0</v>
      </c>
      <c r="N426" s="83">
        <v>7335000</v>
      </c>
      <c r="O426" s="83">
        <v>-1258000</v>
      </c>
      <c r="P426" s="83">
        <v>1000</v>
      </c>
      <c r="Q426" s="83">
        <v>647000</v>
      </c>
      <c r="R426" s="83">
        <v>4224000</v>
      </c>
      <c r="S426" s="83">
        <v>0</v>
      </c>
      <c r="T426" s="83">
        <v>-1342000</v>
      </c>
      <c r="U426" s="84"/>
      <c r="V426" s="83">
        <v>912532000</v>
      </c>
      <c r="W426" s="83">
        <v>18164000</v>
      </c>
      <c r="X426" s="83">
        <v>18164000</v>
      </c>
      <c r="Y426" s="83">
        <v>0</v>
      </c>
      <c r="Z426" s="83">
        <v>0</v>
      </c>
      <c r="AA426" s="83">
        <v>0</v>
      </c>
      <c r="AB426" s="83">
        <v>0</v>
      </c>
      <c r="AC426" s="83">
        <v>0</v>
      </c>
      <c r="AD426" s="83">
        <v>856222000</v>
      </c>
      <c r="AE426" s="83">
        <v>6135000</v>
      </c>
      <c r="AF426" s="83">
        <v>849855000</v>
      </c>
      <c r="AG426" s="83">
        <v>0</v>
      </c>
      <c r="AH426" s="83">
        <v>231000</v>
      </c>
      <c r="AI426" s="83">
        <v>0</v>
      </c>
      <c r="AJ426" s="83">
        <v>14949000</v>
      </c>
      <c r="AK426" s="83">
        <v>0</v>
      </c>
      <c r="AL426" s="83">
        <v>14949000</v>
      </c>
      <c r="AM426" s="83">
        <v>19127000</v>
      </c>
      <c r="AN426" s="83">
        <v>19127000</v>
      </c>
      <c r="AO426" s="83">
        <v>0</v>
      </c>
      <c r="AP426" s="83">
        <v>0</v>
      </c>
      <c r="AQ426" s="83">
        <v>4070000</v>
      </c>
      <c r="AR426" s="82">
        <v>2016</v>
      </c>
      <c r="AS426" s="83">
        <v>912532000</v>
      </c>
      <c r="AT426" s="83">
        <v>878000</v>
      </c>
      <c r="AU426" s="83">
        <v>5000</v>
      </c>
      <c r="AV426" s="83">
        <v>873000</v>
      </c>
      <c r="AW426" s="83">
        <v>909328000</v>
      </c>
      <c r="AX426" s="83">
        <v>0</v>
      </c>
      <c r="AY426" s="83">
        <v>0</v>
      </c>
      <c r="AZ426" s="83">
        <v>0</v>
      </c>
      <c r="BA426" s="83">
        <v>2326000</v>
      </c>
      <c r="BB426" s="84" t="s">
        <v>780</v>
      </c>
    </row>
    <row r="427" spans="1:54" x14ac:dyDescent="0.25">
      <c r="A427" s="62" t="str">
        <f t="shared" si="6"/>
        <v>1114915</v>
      </c>
      <c r="B427" s="68">
        <f>INDEX('Bilag 3'!$B$10:$B$637,MATCH('Data - enkelt'!A427,'Bilag 3'!$G$10:$G$637,0))</f>
        <v>11149</v>
      </c>
      <c r="C427" s="68">
        <f>INDEX('Bilag 3'!$D$10:$D$637,MATCH('Data - enkelt'!A427,'Bilag 3'!$G$10:$G$637,0))</f>
        <v>15</v>
      </c>
      <c r="D427" s="63" t="str">
        <f t="array" ref="D427">INDEX('Bilag 3'!$E$10:$E$636,MATCH(F427&amp;"_"&amp;G427,'Bilag 3'!$A$10:$A$636&amp;"_"&amp;'Bilag 3'!$C$10:$C$636,0))&amp;" - "&amp;INDEX('Bilag 3'!$F$10:$F$636,MATCH(F427&amp;"_"&amp;G427,'Bilag 3'!$A$10:$A$636&amp;"_"&amp;'Bilag 3'!$C$10:$C$636,0))</f>
        <v>Nykredit Invest Engros - Globale Aktier Basis ESG</v>
      </c>
      <c r="E427" s="82">
        <v>201612</v>
      </c>
      <c r="F427" s="82">
        <v>11149</v>
      </c>
      <c r="G427" s="82">
        <v>15</v>
      </c>
      <c r="H427" s="83">
        <v>20000</v>
      </c>
      <c r="I427" s="83">
        <v>93000</v>
      </c>
      <c r="J427" s="83">
        <v>25488000</v>
      </c>
      <c r="K427" s="83">
        <v>0</v>
      </c>
      <c r="L427" s="83">
        <v>0</v>
      </c>
      <c r="M427" s="83">
        <v>0</v>
      </c>
      <c r="N427" s="83">
        <v>2000</v>
      </c>
      <c r="O427" s="83">
        <v>-265000</v>
      </c>
      <c r="P427" s="83">
        <v>5000</v>
      </c>
      <c r="Q427" s="83">
        <v>861000</v>
      </c>
      <c r="R427" s="83">
        <v>5005000</v>
      </c>
      <c r="S427" s="83">
        <v>0</v>
      </c>
      <c r="T427" s="83">
        <v>-3189000</v>
      </c>
      <c r="U427" s="84"/>
      <c r="V427" s="83">
        <v>923418000</v>
      </c>
      <c r="W427" s="83">
        <v>2766000</v>
      </c>
      <c r="X427" s="83">
        <v>2766000</v>
      </c>
      <c r="Y427" s="83">
        <v>0</v>
      </c>
      <c r="Z427" s="83">
        <v>0</v>
      </c>
      <c r="AA427" s="83">
        <v>0</v>
      </c>
      <c r="AB427" s="83">
        <v>0</v>
      </c>
      <c r="AC427" s="83">
        <v>0</v>
      </c>
      <c r="AD427" s="83">
        <v>919094000</v>
      </c>
      <c r="AE427" s="83">
        <v>7201000</v>
      </c>
      <c r="AF427" s="83">
        <v>906927000</v>
      </c>
      <c r="AG427" s="83">
        <v>0</v>
      </c>
      <c r="AH427" s="83">
        <v>4967000</v>
      </c>
      <c r="AI427" s="83">
        <v>0</v>
      </c>
      <c r="AJ427" s="83">
        <v>0</v>
      </c>
      <c r="AK427" s="83">
        <v>0</v>
      </c>
      <c r="AL427" s="83">
        <v>0</v>
      </c>
      <c r="AM427" s="83">
        <v>0</v>
      </c>
      <c r="AN427" s="83">
        <v>0</v>
      </c>
      <c r="AO427" s="83">
        <v>0</v>
      </c>
      <c r="AP427" s="83">
        <v>0</v>
      </c>
      <c r="AQ427" s="83">
        <v>1558000</v>
      </c>
      <c r="AR427" s="82">
        <v>2016</v>
      </c>
      <c r="AS427" s="83">
        <v>923418000</v>
      </c>
      <c r="AT427" s="83">
        <v>451000</v>
      </c>
      <c r="AU427" s="83">
        <v>2000</v>
      </c>
      <c r="AV427" s="83">
        <v>450000</v>
      </c>
      <c r="AW427" s="83">
        <v>922967000</v>
      </c>
      <c r="AX427" s="83">
        <v>0</v>
      </c>
      <c r="AY427" s="83">
        <v>0</v>
      </c>
      <c r="AZ427" s="83">
        <v>0</v>
      </c>
      <c r="BA427" s="83">
        <v>0</v>
      </c>
      <c r="BB427" s="84" t="s">
        <v>780</v>
      </c>
    </row>
    <row r="428" spans="1:54" x14ac:dyDescent="0.25">
      <c r="A428" s="62" t="str">
        <f t="shared" si="6"/>
        <v>1114916</v>
      </c>
      <c r="B428" s="68">
        <f>INDEX('Bilag 3'!$B$10:$B$637,MATCH('Data - enkelt'!A428,'Bilag 3'!$G$10:$G$637,0))</f>
        <v>11149</v>
      </c>
      <c r="C428" s="68">
        <f>INDEX('Bilag 3'!$D$10:$D$637,MATCH('Data - enkelt'!A428,'Bilag 3'!$G$10:$G$637,0))</f>
        <v>16</v>
      </c>
      <c r="D428" s="63" t="str">
        <f t="array" ref="D428">INDEX('Bilag 3'!$E$10:$E$636,MATCH(F428&amp;"_"&amp;G428,'Bilag 3'!$A$10:$A$636&amp;"_"&amp;'Bilag 3'!$C$10:$C$636,0))&amp;" - "&amp;INDEX('Bilag 3'!$F$10:$F$636,MATCH(F428&amp;"_"&amp;G428,'Bilag 3'!$A$10:$A$636&amp;"_"&amp;'Bilag 3'!$C$10:$C$636,0))</f>
        <v>Nykredit Invest Engros - Korte Obligationer</v>
      </c>
      <c r="E428" s="82">
        <v>201612</v>
      </c>
      <c r="F428" s="82">
        <v>11149</v>
      </c>
      <c r="G428" s="82">
        <v>16</v>
      </c>
      <c r="H428" s="83">
        <v>19087000</v>
      </c>
      <c r="I428" s="83">
        <v>68000</v>
      </c>
      <c r="J428" s="83">
        <v>0</v>
      </c>
      <c r="K428" s="83">
        <v>5026000</v>
      </c>
      <c r="L428" s="83">
        <v>0</v>
      </c>
      <c r="M428" s="83">
        <v>0</v>
      </c>
      <c r="N428" s="83">
        <v>843000</v>
      </c>
      <c r="O428" s="83">
        <v>16000</v>
      </c>
      <c r="P428" s="83">
        <v>0</v>
      </c>
      <c r="Q428" s="83">
        <v>0</v>
      </c>
      <c r="R428" s="83">
        <v>1661000</v>
      </c>
      <c r="S428" s="83">
        <v>0</v>
      </c>
      <c r="T428" s="83">
        <v>0</v>
      </c>
      <c r="U428" s="84"/>
      <c r="V428" s="83">
        <v>2167633000</v>
      </c>
      <c r="W428" s="83">
        <v>66439000</v>
      </c>
      <c r="X428" s="83">
        <v>4916000</v>
      </c>
      <c r="Y428" s="83">
        <v>61523000</v>
      </c>
      <c r="Z428" s="83">
        <v>1965953000</v>
      </c>
      <c r="AA428" s="83">
        <v>1878864000</v>
      </c>
      <c r="AB428" s="83">
        <v>87089000</v>
      </c>
      <c r="AC428" s="83">
        <v>0</v>
      </c>
      <c r="AD428" s="83">
        <v>0</v>
      </c>
      <c r="AE428" s="83">
        <v>0</v>
      </c>
      <c r="AF428" s="83">
        <v>0</v>
      </c>
      <c r="AG428" s="83">
        <v>0</v>
      </c>
      <c r="AH428" s="83">
        <v>0</v>
      </c>
      <c r="AI428" s="83">
        <v>0</v>
      </c>
      <c r="AJ428" s="83">
        <v>0</v>
      </c>
      <c r="AK428" s="83">
        <v>0</v>
      </c>
      <c r="AL428" s="83">
        <v>0</v>
      </c>
      <c r="AM428" s="83">
        <v>235000</v>
      </c>
      <c r="AN428" s="83">
        <v>0</v>
      </c>
      <c r="AO428" s="83">
        <v>235000</v>
      </c>
      <c r="AP428" s="83">
        <v>0</v>
      </c>
      <c r="AQ428" s="83">
        <v>135006000</v>
      </c>
      <c r="AR428" s="82">
        <v>2016</v>
      </c>
      <c r="AS428" s="83">
        <v>2167633000</v>
      </c>
      <c r="AT428" s="83">
        <v>252952000</v>
      </c>
      <c r="AU428" s="83">
        <v>0</v>
      </c>
      <c r="AV428" s="83">
        <v>252952000</v>
      </c>
      <c r="AW428" s="83">
        <v>1847126000</v>
      </c>
      <c r="AX428" s="83">
        <v>0</v>
      </c>
      <c r="AY428" s="83">
        <v>0</v>
      </c>
      <c r="AZ428" s="83">
        <v>0</v>
      </c>
      <c r="BA428" s="83">
        <v>67556000</v>
      </c>
      <c r="BB428" s="84" t="s">
        <v>780</v>
      </c>
    </row>
    <row r="429" spans="1:54" x14ac:dyDescent="0.25">
      <c r="A429" s="62" t="str">
        <f t="shared" si="6"/>
        <v>1114917</v>
      </c>
      <c r="B429" s="68">
        <f>INDEX('Bilag 3'!$B$10:$B$637,MATCH('Data - enkelt'!A429,'Bilag 3'!$G$10:$G$637,0))</f>
        <v>11149</v>
      </c>
      <c r="C429" s="68">
        <f>INDEX('Bilag 3'!$D$10:$D$637,MATCH('Data - enkelt'!A429,'Bilag 3'!$G$10:$G$637,0))</f>
        <v>17</v>
      </c>
      <c r="D429" s="63" t="str">
        <f t="array" ref="D429">INDEX('Bilag 3'!$E$10:$E$636,MATCH(F429&amp;"_"&amp;G429,'Bilag 3'!$A$10:$A$636&amp;"_"&amp;'Bilag 3'!$C$10:$C$636,0))&amp;" - "&amp;INDEX('Bilag 3'!$F$10:$F$636,MATCH(F429&amp;"_"&amp;G429,'Bilag 3'!$A$10:$A$636&amp;"_"&amp;'Bilag 3'!$C$10:$C$636,0))</f>
        <v>Nykredit Invest Engros - Eurokredit SRI</v>
      </c>
      <c r="E429" s="82">
        <v>201612</v>
      </c>
      <c r="F429" s="82">
        <v>11149</v>
      </c>
      <c r="G429" s="82">
        <v>17</v>
      </c>
      <c r="H429" s="83">
        <v>4126000</v>
      </c>
      <c r="I429" s="83">
        <v>23000</v>
      </c>
      <c r="J429" s="83">
        <v>0</v>
      </c>
      <c r="K429" s="83">
        <v>390000</v>
      </c>
      <c r="L429" s="83">
        <v>0</v>
      </c>
      <c r="M429" s="83">
        <v>0</v>
      </c>
      <c r="N429" s="83">
        <v>-21000</v>
      </c>
      <c r="O429" s="83">
        <v>2000</v>
      </c>
      <c r="P429" s="83">
        <v>0</v>
      </c>
      <c r="Q429" s="83">
        <v>1000</v>
      </c>
      <c r="R429" s="83">
        <v>632000</v>
      </c>
      <c r="S429" s="83">
        <v>0</v>
      </c>
      <c r="T429" s="83">
        <v>16000</v>
      </c>
      <c r="U429" s="84"/>
      <c r="V429" s="83">
        <v>245588000</v>
      </c>
      <c r="W429" s="83">
        <v>9204000</v>
      </c>
      <c r="X429" s="83">
        <v>9204000</v>
      </c>
      <c r="Y429" s="83">
        <v>0</v>
      </c>
      <c r="Z429" s="83">
        <v>236324000</v>
      </c>
      <c r="AA429" s="83">
        <v>38655000</v>
      </c>
      <c r="AB429" s="83">
        <v>195994000</v>
      </c>
      <c r="AC429" s="83">
        <v>1674000</v>
      </c>
      <c r="AD429" s="83">
        <v>0</v>
      </c>
      <c r="AE429" s="83">
        <v>0</v>
      </c>
      <c r="AF429" s="83">
        <v>0</v>
      </c>
      <c r="AG429" s="83">
        <v>0</v>
      </c>
      <c r="AH429" s="83">
        <v>0</v>
      </c>
      <c r="AI429" s="83">
        <v>0</v>
      </c>
      <c r="AJ429" s="83">
        <v>0</v>
      </c>
      <c r="AK429" s="83">
        <v>0</v>
      </c>
      <c r="AL429" s="83">
        <v>0</v>
      </c>
      <c r="AM429" s="83">
        <v>0</v>
      </c>
      <c r="AN429" s="83">
        <v>0</v>
      </c>
      <c r="AO429" s="83">
        <v>0</v>
      </c>
      <c r="AP429" s="83">
        <v>0</v>
      </c>
      <c r="AQ429" s="83">
        <v>60000</v>
      </c>
      <c r="AR429" s="82">
        <v>2016</v>
      </c>
      <c r="AS429" s="83">
        <v>245588000</v>
      </c>
      <c r="AT429" s="83">
        <v>86000</v>
      </c>
      <c r="AU429" s="83">
        <v>0</v>
      </c>
      <c r="AV429" s="83">
        <v>86000</v>
      </c>
      <c r="AW429" s="83">
        <v>245484000</v>
      </c>
      <c r="AX429" s="83">
        <v>17000</v>
      </c>
      <c r="AY429" s="83">
        <v>0</v>
      </c>
      <c r="AZ429" s="83">
        <v>17000</v>
      </c>
      <c r="BA429" s="83">
        <v>0</v>
      </c>
      <c r="BB429" s="84" t="s">
        <v>780</v>
      </c>
    </row>
    <row r="430" spans="1:54" x14ac:dyDescent="0.25">
      <c r="A430" s="62" t="str">
        <f t="shared" si="6"/>
        <v>1114919</v>
      </c>
      <c r="B430" s="68">
        <f>INDEX('Bilag 3'!$B$10:$B$637,MATCH('Data - enkelt'!A430,'Bilag 3'!$G$10:$G$637,0))</f>
        <v>11149</v>
      </c>
      <c r="C430" s="68">
        <f>INDEX('Bilag 3'!$D$10:$D$637,MATCH('Data - enkelt'!A430,'Bilag 3'!$G$10:$G$637,0))</f>
        <v>19</v>
      </c>
      <c r="D430" s="63" t="str">
        <f t="array" ref="D430">INDEX('Bilag 3'!$E$10:$E$636,MATCH(F430&amp;"_"&amp;G430,'Bilag 3'!$A$10:$A$636&amp;"_"&amp;'Bilag 3'!$C$10:$C$636,0))&amp;" - "&amp;INDEX('Bilag 3'!$F$10:$F$636,MATCH(F430&amp;"_"&amp;G430,'Bilag 3'!$A$10:$A$636&amp;"_"&amp;'Bilag 3'!$C$10:$C$636,0))</f>
        <v>Nykredit Invest Engros - Globale Fokusaktier</v>
      </c>
      <c r="E430" s="82">
        <v>201612</v>
      </c>
      <c r="F430" s="82">
        <v>11149</v>
      </c>
      <c r="G430" s="82">
        <v>19</v>
      </c>
      <c r="H430" s="83">
        <v>6000</v>
      </c>
      <c r="I430" s="83">
        <v>27000</v>
      </c>
      <c r="J430" s="83">
        <v>5879000</v>
      </c>
      <c r="K430" s="83">
        <v>0</v>
      </c>
      <c r="L430" s="83">
        <v>0</v>
      </c>
      <c r="M430" s="83">
        <v>0</v>
      </c>
      <c r="N430" s="83">
        <v>0</v>
      </c>
      <c r="O430" s="83">
        <v>474000</v>
      </c>
      <c r="P430" s="83">
        <v>-1000</v>
      </c>
      <c r="Q430" s="83">
        <v>445000</v>
      </c>
      <c r="R430" s="83">
        <v>2657000</v>
      </c>
      <c r="S430" s="83">
        <v>0</v>
      </c>
      <c r="T430" s="83">
        <v>-779000</v>
      </c>
      <c r="U430" s="84"/>
      <c r="V430" s="83">
        <v>626885000</v>
      </c>
      <c r="W430" s="83">
        <v>8342000</v>
      </c>
      <c r="X430" s="83">
        <v>8342000</v>
      </c>
      <c r="Y430" s="83">
        <v>0</v>
      </c>
      <c r="Z430" s="83">
        <v>0</v>
      </c>
      <c r="AA430" s="83">
        <v>0</v>
      </c>
      <c r="AB430" s="83">
        <v>0</v>
      </c>
      <c r="AC430" s="83">
        <v>0</v>
      </c>
      <c r="AD430" s="83">
        <v>618387000</v>
      </c>
      <c r="AE430" s="83">
        <v>16205000</v>
      </c>
      <c r="AF430" s="83">
        <v>602182000</v>
      </c>
      <c r="AG430" s="83">
        <v>0</v>
      </c>
      <c r="AH430" s="83">
        <v>0</v>
      </c>
      <c r="AI430" s="83">
        <v>0</v>
      </c>
      <c r="AJ430" s="83">
        <v>0</v>
      </c>
      <c r="AK430" s="83">
        <v>0</v>
      </c>
      <c r="AL430" s="83">
        <v>0</v>
      </c>
      <c r="AM430" s="83">
        <v>0</v>
      </c>
      <c r="AN430" s="83">
        <v>0</v>
      </c>
      <c r="AO430" s="83">
        <v>0</v>
      </c>
      <c r="AP430" s="83">
        <v>0</v>
      </c>
      <c r="AQ430" s="83">
        <v>156000</v>
      </c>
      <c r="AR430" s="82">
        <v>2016</v>
      </c>
      <c r="AS430" s="83">
        <v>626885000</v>
      </c>
      <c r="AT430" s="83">
        <v>413000</v>
      </c>
      <c r="AU430" s="83">
        <v>0</v>
      </c>
      <c r="AV430" s="83">
        <v>413000</v>
      </c>
      <c r="AW430" s="83">
        <v>626472000</v>
      </c>
      <c r="AX430" s="83">
        <v>0</v>
      </c>
      <c r="AY430" s="83">
        <v>0</v>
      </c>
      <c r="AZ430" s="83">
        <v>0</v>
      </c>
      <c r="BA430" s="83">
        <v>0</v>
      </c>
      <c r="BB430" s="84" t="s">
        <v>780</v>
      </c>
    </row>
    <row r="431" spans="1:54" x14ac:dyDescent="0.25">
      <c r="A431" s="62" t="str">
        <f t="shared" si="6"/>
        <v>1114920</v>
      </c>
      <c r="B431" s="68">
        <f>INDEX('Bilag 3'!$B$10:$B$637,MATCH('Data - enkelt'!A431,'Bilag 3'!$G$10:$G$637,0))</f>
        <v>11149</v>
      </c>
      <c r="C431" s="68">
        <f>INDEX('Bilag 3'!$D$10:$D$637,MATCH('Data - enkelt'!A431,'Bilag 3'!$G$10:$G$637,0))</f>
        <v>20</v>
      </c>
      <c r="D431" s="63" t="str">
        <f t="array" ref="D431">INDEX('Bilag 3'!$E$10:$E$636,MATCH(F431&amp;"_"&amp;G431,'Bilag 3'!$A$10:$A$636&amp;"_"&amp;'Bilag 3'!$C$10:$C$636,0))&amp;" - "&amp;INDEX('Bilag 3'!$F$10:$F$636,MATCH(F431&amp;"_"&amp;G431,'Bilag 3'!$A$10:$A$636&amp;"_"&amp;'Bilag 3'!$C$10:$C$636,0))</f>
        <v>Nykredit Invest Engros - Globale Fokusaktier Akk.</v>
      </c>
      <c r="E431" s="82">
        <v>201612</v>
      </c>
      <c r="F431" s="82">
        <v>11149</v>
      </c>
      <c r="G431" s="82">
        <v>20</v>
      </c>
      <c r="H431" s="83">
        <v>5000</v>
      </c>
      <c r="I431" s="83">
        <v>18000</v>
      </c>
      <c r="J431" s="83">
        <v>4914000</v>
      </c>
      <c r="K431" s="83">
        <v>0</v>
      </c>
      <c r="L431" s="83">
        <v>0</v>
      </c>
      <c r="M431" s="83">
        <v>0</v>
      </c>
      <c r="N431" s="83">
        <v>0</v>
      </c>
      <c r="O431" s="83">
        <v>605000</v>
      </c>
      <c r="P431" s="83">
        <v>0</v>
      </c>
      <c r="Q431" s="83">
        <v>312000</v>
      </c>
      <c r="R431" s="83">
        <v>2262000</v>
      </c>
      <c r="S431" s="83">
        <v>0</v>
      </c>
      <c r="T431" s="83">
        <v>-668000</v>
      </c>
      <c r="U431" s="84"/>
      <c r="V431" s="83">
        <v>538557000</v>
      </c>
      <c r="W431" s="83">
        <v>5619000</v>
      </c>
      <c r="X431" s="83">
        <v>5619000</v>
      </c>
      <c r="Y431" s="83">
        <v>0</v>
      </c>
      <c r="Z431" s="83">
        <v>0</v>
      </c>
      <c r="AA431" s="83">
        <v>0</v>
      </c>
      <c r="AB431" s="83">
        <v>0</v>
      </c>
      <c r="AC431" s="83">
        <v>0</v>
      </c>
      <c r="AD431" s="83">
        <v>532804000</v>
      </c>
      <c r="AE431" s="83">
        <v>14081000</v>
      </c>
      <c r="AF431" s="83">
        <v>518723000</v>
      </c>
      <c r="AG431" s="83">
        <v>0</v>
      </c>
      <c r="AH431" s="83">
        <v>0</v>
      </c>
      <c r="AI431" s="83">
        <v>0</v>
      </c>
      <c r="AJ431" s="83">
        <v>0</v>
      </c>
      <c r="AK431" s="83">
        <v>0</v>
      </c>
      <c r="AL431" s="83">
        <v>0</v>
      </c>
      <c r="AM431" s="83">
        <v>0</v>
      </c>
      <c r="AN431" s="83">
        <v>0</v>
      </c>
      <c r="AO431" s="83">
        <v>0</v>
      </c>
      <c r="AP431" s="83">
        <v>0</v>
      </c>
      <c r="AQ431" s="83">
        <v>134000</v>
      </c>
      <c r="AR431" s="82">
        <v>2016</v>
      </c>
      <c r="AS431" s="83">
        <v>538557000</v>
      </c>
      <c r="AT431" s="83">
        <v>357000</v>
      </c>
      <c r="AU431" s="83">
        <v>0</v>
      </c>
      <c r="AV431" s="83">
        <v>357000</v>
      </c>
      <c r="AW431" s="83">
        <v>538200000</v>
      </c>
      <c r="AX431" s="83">
        <v>0</v>
      </c>
      <c r="AY431" s="83">
        <v>0</v>
      </c>
      <c r="AZ431" s="83">
        <v>0</v>
      </c>
      <c r="BA431" s="83">
        <v>0</v>
      </c>
      <c r="BB431" s="84" t="s">
        <v>780</v>
      </c>
    </row>
    <row r="432" spans="1:54" x14ac:dyDescent="0.25">
      <c r="A432" s="62" t="str">
        <f t="shared" si="6"/>
        <v>1114921</v>
      </c>
      <c r="B432" s="68">
        <f>INDEX('Bilag 3'!$B$10:$B$637,MATCH('Data - enkelt'!A432,'Bilag 3'!$G$10:$G$637,0))</f>
        <v>11149</v>
      </c>
      <c r="C432" s="68">
        <f>INDEX('Bilag 3'!$D$10:$D$637,MATCH('Data - enkelt'!A432,'Bilag 3'!$G$10:$G$637,0))</f>
        <v>21</v>
      </c>
      <c r="D432" s="63" t="str">
        <f t="array" ref="D432">INDEX('Bilag 3'!$E$10:$E$636,MATCH(F432&amp;"_"&amp;G432,'Bilag 3'!$A$10:$A$636&amp;"_"&amp;'Bilag 3'!$C$10:$C$636,0))&amp;" - "&amp;INDEX('Bilag 3'!$F$10:$F$636,MATCH(F432&amp;"_"&amp;G432,'Bilag 3'!$A$10:$A$636&amp;"_"&amp;'Bilag 3'!$C$10:$C$636,0))</f>
        <v>Nykredit Invest Engros - Globale Aktier SRI</v>
      </c>
      <c r="E432" s="82">
        <v>201612</v>
      </c>
      <c r="F432" s="82">
        <v>11149</v>
      </c>
      <c r="G432" s="82">
        <v>21</v>
      </c>
      <c r="H432" s="83">
        <v>1000</v>
      </c>
      <c r="I432" s="83">
        <v>43000</v>
      </c>
      <c r="J432" s="83">
        <v>16375000</v>
      </c>
      <c r="K432" s="83">
        <v>0</v>
      </c>
      <c r="L432" s="83">
        <v>0</v>
      </c>
      <c r="M432" s="83">
        <v>0</v>
      </c>
      <c r="N432" s="83">
        <v>0</v>
      </c>
      <c r="O432" s="83">
        <v>687000</v>
      </c>
      <c r="P432" s="83">
        <v>-6000</v>
      </c>
      <c r="Q432" s="83">
        <v>1126000</v>
      </c>
      <c r="R432" s="83">
        <v>3943000</v>
      </c>
      <c r="S432" s="83">
        <v>0</v>
      </c>
      <c r="T432" s="83">
        <v>-1803000</v>
      </c>
      <c r="U432" s="84"/>
      <c r="V432" s="83">
        <v>1008155000</v>
      </c>
      <c r="W432" s="83">
        <v>4617000</v>
      </c>
      <c r="X432" s="83">
        <v>4617000</v>
      </c>
      <c r="Y432" s="83">
        <v>0</v>
      </c>
      <c r="Z432" s="83">
        <v>0</v>
      </c>
      <c r="AA432" s="83">
        <v>0</v>
      </c>
      <c r="AB432" s="83">
        <v>0</v>
      </c>
      <c r="AC432" s="83">
        <v>0</v>
      </c>
      <c r="AD432" s="83">
        <v>1001413000</v>
      </c>
      <c r="AE432" s="83">
        <v>22251000</v>
      </c>
      <c r="AF432" s="83">
        <v>979162000</v>
      </c>
      <c r="AG432" s="83">
        <v>0</v>
      </c>
      <c r="AH432" s="83">
        <v>0</v>
      </c>
      <c r="AI432" s="83">
        <v>0</v>
      </c>
      <c r="AJ432" s="83">
        <v>0</v>
      </c>
      <c r="AK432" s="83">
        <v>0</v>
      </c>
      <c r="AL432" s="83">
        <v>0</v>
      </c>
      <c r="AM432" s="83">
        <v>0</v>
      </c>
      <c r="AN432" s="83">
        <v>0</v>
      </c>
      <c r="AO432" s="83">
        <v>0</v>
      </c>
      <c r="AP432" s="83">
        <v>0</v>
      </c>
      <c r="AQ432" s="83">
        <v>2125000</v>
      </c>
      <c r="AR432" s="82">
        <v>2016</v>
      </c>
      <c r="AS432" s="83">
        <v>1008155000</v>
      </c>
      <c r="AT432" s="83">
        <v>650000</v>
      </c>
      <c r="AU432" s="83">
        <v>4000</v>
      </c>
      <c r="AV432" s="83">
        <v>646000</v>
      </c>
      <c r="AW432" s="83">
        <v>1007505000</v>
      </c>
      <c r="AX432" s="83">
        <v>0</v>
      </c>
      <c r="AY432" s="83">
        <v>0</v>
      </c>
      <c r="AZ432" s="83">
        <v>0</v>
      </c>
      <c r="BA432" s="83">
        <v>0</v>
      </c>
      <c r="BB432" s="84" t="s">
        <v>780</v>
      </c>
    </row>
    <row r="433" spans="1:54" x14ac:dyDescent="0.25">
      <c r="A433" s="62" t="str">
        <f t="shared" si="6"/>
        <v>1114923</v>
      </c>
      <c r="B433" s="68">
        <f>INDEX('Bilag 3'!$B$10:$B$637,MATCH('Data - enkelt'!A433,'Bilag 3'!$G$10:$G$637,0))</f>
        <v>11149</v>
      </c>
      <c r="C433" s="68">
        <f>INDEX('Bilag 3'!$D$10:$D$637,MATCH('Data - enkelt'!A433,'Bilag 3'!$G$10:$G$637,0))</f>
        <v>23</v>
      </c>
      <c r="D433" s="63" t="str">
        <f t="array" ref="D433">INDEX('Bilag 3'!$E$10:$E$636,MATCH(F433&amp;"_"&amp;G433,'Bilag 3'!$A$10:$A$636&amp;"_"&amp;'Bilag 3'!$C$10:$C$636,0))&amp;" - "&amp;INDEX('Bilag 3'!$F$10:$F$636,MATCH(F433&amp;"_"&amp;G433,'Bilag 3'!$A$10:$A$636&amp;"_"&amp;'Bilag 3'!$C$10:$C$636,0))</f>
        <v>Nykredit Invest Engros - Globale Aktier</v>
      </c>
      <c r="E433" s="82">
        <v>201612</v>
      </c>
      <c r="F433" s="82">
        <v>11149</v>
      </c>
      <c r="G433" s="82">
        <v>23</v>
      </c>
      <c r="H433" s="83">
        <v>0</v>
      </c>
      <c r="I433" s="83">
        <v>26000</v>
      </c>
      <c r="J433" s="83">
        <v>1717000</v>
      </c>
      <c r="K433" s="83">
        <v>0</v>
      </c>
      <c r="L433" s="83">
        <v>0</v>
      </c>
      <c r="M433" s="83">
        <v>0</v>
      </c>
      <c r="N433" s="83">
        <v>17000</v>
      </c>
      <c r="O433" s="83">
        <v>478000</v>
      </c>
      <c r="P433" s="83">
        <v>-2000</v>
      </c>
      <c r="Q433" s="83">
        <v>25000</v>
      </c>
      <c r="R433" s="83">
        <v>1622000</v>
      </c>
      <c r="S433" s="83">
        <v>0</v>
      </c>
      <c r="T433" s="83">
        <v>-187000</v>
      </c>
      <c r="U433" s="84"/>
      <c r="V433" s="83">
        <v>248966000</v>
      </c>
      <c r="W433" s="83">
        <v>4206000</v>
      </c>
      <c r="X433" s="83">
        <v>4206000</v>
      </c>
      <c r="Y433" s="83">
        <v>0</v>
      </c>
      <c r="Z433" s="83">
        <v>0</v>
      </c>
      <c r="AA433" s="83">
        <v>0</v>
      </c>
      <c r="AB433" s="83">
        <v>0</v>
      </c>
      <c r="AC433" s="83">
        <v>0</v>
      </c>
      <c r="AD433" s="83">
        <v>243416000</v>
      </c>
      <c r="AE433" s="83">
        <v>4710000</v>
      </c>
      <c r="AF433" s="83">
        <v>233827000</v>
      </c>
      <c r="AG433" s="83">
        <v>0</v>
      </c>
      <c r="AH433" s="83">
        <v>4880000</v>
      </c>
      <c r="AI433" s="83">
        <v>0</v>
      </c>
      <c r="AJ433" s="83">
        <v>0</v>
      </c>
      <c r="AK433" s="83">
        <v>0</v>
      </c>
      <c r="AL433" s="83">
        <v>0</v>
      </c>
      <c r="AM433" s="83">
        <v>0</v>
      </c>
      <c r="AN433" s="83">
        <v>0</v>
      </c>
      <c r="AO433" s="83">
        <v>0</v>
      </c>
      <c r="AP433" s="83">
        <v>0</v>
      </c>
      <c r="AQ433" s="83">
        <v>1343000</v>
      </c>
      <c r="AR433" s="82">
        <v>2016</v>
      </c>
      <c r="AS433" s="83">
        <v>248966000</v>
      </c>
      <c r="AT433" s="83">
        <v>886000</v>
      </c>
      <c r="AU433" s="83">
        <v>1000</v>
      </c>
      <c r="AV433" s="83">
        <v>885000</v>
      </c>
      <c r="AW433" s="83">
        <v>245676000</v>
      </c>
      <c r="AX433" s="83">
        <v>0</v>
      </c>
      <c r="AY433" s="83">
        <v>0</v>
      </c>
      <c r="AZ433" s="83">
        <v>0</v>
      </c>
      <c r="BA433" s="83">
        <v>2404000</v>
      </c>
      <c r="BB433" s="84" t="s">
        <v>780</v>
      </c>
    </row>
    <row r="434" spans="1:54" x14ac:dyDescent="0.25">
      <c r="A434" s="62" t="str">
        <f t="shared" si="6"/>
        <v>111531</v>
      </c>
      <c r="B434" s="68">
        <f>INDEX('Bilag 3'!$B$10:$B$637,MATCH('Data - enkelt'!A434,'Bilag 3'!$G$10:$G$637,0))</f>
        <v>11153</v>
      </c>
      <c r="C434" s="68">
        <f>INDEX('Bilag 3'!$D$10:$D$637,MATCH('Data - enkelt'!A434,'Bilag 3'!$G$10:$G$637,0))</f>
        <v>1</v>
      </c>
      <c r="D434" s="63" t="str">
        <f t="array" ref="D434">INDEX('Bilag 3'!$E$10:$E$636,MATCH(F434&amp;"_"&amp;G434,'Bilag 3'!$A$10:$A$636&amp;"_"&amp;'Bilag 3'!$C$10:$C$636,0))&amp;" - "&amp;INDEX('Bilag 3'!$F$10:$F$636,MATCH(F434&amp;"_"&amp;G434,'Bilag 3'!$A$10:$A$636&amp;"_"&amp;'Bilag 3'!$C$10:$C$636,0))</f>
        <v>Lægernes Invest - LI Aktier Globale</v>
      </c>
      <c r="E434" s="82">
        <v>201612</v>
      </c>
      <c r="F434" s="82">
        <v>11153</v>
      </c>
      <c r="G434" s="82">
        <v>1</v>
      </c>
      <c r="H434" s="83">
        <v>185000</v>
      </c>
      <c r="I434" s="83">
        <v>10000</v>
      </c>
      <c r="J434" s="83">
        <v>11621000</v>
      </c>
      <c r="K434" s="83">
        <v>0</v>
      </c>
      <c r="L434" s="83">
        <v>0</v>
      </c>
      <c r="M434" s="83">
        <v>0</v>
      </c>
      <c r="N434" s="83">
        <v>-28000</v>
      </c>
      <c r="O434" s="83">
        <v>-421000</v>
      </c>
      <c r="P434" s="83">
        <v>-19000</v>
      </c>
      <c r="Q434" s="83">
        <v>304000</v>
      </c>
      <c r="R434" s="83">
        <v>10084000</v>
      </c>
      <c r="S434" s="83">
        <v>0</v>
      </c>
      <c r="T434" s="83">
        <v>-609000</v>
      </c>
      <c r="U434" s="84" t="s">
        <v>1154</v>
      </c>
      <c r="V434" s="83">
        <v>1023091000</v>
      </c>
      <c r="W434" s="83">
        <v>25670000</v>
      </c>
      <c r="X434" s="83">
        <v>25670000</v>
      </c>
      <c r="Y434" s="83">
        <v>0</v>
      </c>
      <c r="Z434" s="83">
        <v>0</v>
      </c>
      <c r="AA434" s="83">
        <v>0</v>
      </c>
      <c r="AB434" s="83">
        <v>0</v>
      </c>
      <c r="AC434" s="83">
        <v>0</v>
      </c>
      <c r="AD434" s="83">
        <v>986968000</v>
      </c>
      <c r="AE434" s="83">
        <v>17674000</v>
      </c>
      <c r="AF434" s="83">
        <v>969294000</v>
      </c>
      <c r="AG434" s="83">
        <v>0</v>
      </c>
      <c r="AH434" s="83">
        <v>0</v>
      </c>
      <c r="AI434" s="83">
        <v>0</v>
      </c>
      <c r="AJ434" s="83">
        <v>0</v>
      </c>
      <c r="AK434" s="83">
        <v>0</v>
      </c>
      <c r="AL434" s="83">
        <v>0</v>
      </c>
      <c r="AM434" s="83">
        <v>0</v>
      </c>
      <c r="AN434" s="83">
        <v>0</v>
      </c>
      <c r="AO434" s="83">
        <v>0</v>
      </c>
      <c r="AP434" s="83">
        <v>0</v>
      </c>
      <c r="AQ434" s="83">
        <v>10453000</v>
      </c>
      <c r="AR434" s="82">
        <v>2016</v>
      </c>
      <c r="AS434" s="83">
        <v>1023091000</v>
      </c>
      <c r="AT434" s="83">
        <v>2722000</v>
      </c>
      <c r="AU434" s="83">
        <v>1000</v>
      </c>
      <c r="AV434" s="83">
        <v>2721000</v>
      </c>
      <c r="AW434" s="83">
        <v>1007426000</v>
      </c>
      <c r="AX434" s="83">
        <v>0</v>
      </c>
      <c r="AY434" s="83">
        <v>0</v>
      </c>
      <c r="AZ434" s="83">
        <v>0</v>
      </c>
      <c r="BA434" s="83">
        <v>12943000</v>
      </c>
      <c r="BB434" s="84" t="s">
        <v>780</v>
      </c>
    </row>
    <row r="435" spans="1:54" x14ac:dyDescent="0.25">
      <c r="A435" s="62" t="str">
        <f t="shared" si="6"/>
        <v>111535</v>
      </c>
      <c r="B435" s="68">
        <f>INDEX('Bilag 3'!$B$10:$B$637,MATCH('Data - enkelt'!A435,'Bilag 3'!$G$10:$G$637,0))</f>
        <v>11153</v>
      </c>
      <c r="C435" s="68">
        <f>INDEX('Bilag 3'!$D$10:$D$637,MATCH('Data - enkelt'!A435,'Bilag 3'!$G$10:$G$637,0))</f>
        <v>5</v>
      </c>
      <c r="D435" s="63" t="str">
        <f t="array" ref="D435">INDEX('Bilag 3'!$E$10:$E$636,MATCH(F435&amp;"_"&amp;G435,'Bilag 3'!$A$10:$A$636&amp;"_"&amp;'Bilag 3'!$C$10:$C$636,0))&amp;" - "&amp;INDEX('Bilag 3'!$F$10:$F$636,MATCH(F435&amp;"_"&amp;G435,'Bilag 3'!$A$10:$A$636&amp;"_"&amp;'Bilag 3'!$C$10:$C$636,0))</f>
        <v>Lægernes Invest - LI Aktier Nordamerika Indeks</v>
      </c>
      <c r="E435" s="82">
        <v>201612</v>
      </c>
      <c r="F435" s="82">
        <v>11153</v>
      </c>
      <c r="G435" s="82">
        <v>5</v>
      </c>
      <c r="H435" s="83">
        <v>21000</v>
      </c>
      <c r="I435" s="83">
        <v>5000</v>
      </c>
      <c r="J435" s="83">
        <v>6610000</v>
      </c>
      <c r="K435" s="83">
        <v>0</v>
      </c>
      <c r="L435" s="83">
        <v>0</v>
      </c>
      <c r="M435" s="83">
        <v>0</v>
      </c>
      <c r="N435" s="83">
        <v>-192000</v>
      </c>
      <c r="O435" s="83">
        <v>277000</v>
      </c>
      <c r="P435" s="83">
        <v>0</v>
      </c>
      <c r="Q435" s="83">
        <v>15000</v>
      </c>
      <c r="R435" s="83">
        <v>1167000</v>
      </c>
      <c r="S435" s="83">
        <v>0</v>
      </c>
      <c r="T435" s="83">
        <v>-963000</v>
      </c>
      <c r="U435" s="84" t="s">
        <v>1155</v>
      </c>
      <c r="V435" s="83">
        <v>320932000</v>
      </c>
      <c r="W435" s="83">
        <v>682000</v>
      </c>
      <c r="X435" s="83">
        <v>682000</v>
      </c>
      <c r="Y435" s="83">
        <v>0</v>
      </c>
      <c r="Z435" s="83">
        <v>0</v>
      </c>
      <c r="AA435" s="83">
        <v>0</v>
      </c>
      <c r="AB435" s="83">
        <v>0</v>
      </c>
      <c r="AC435" s="83">
        <v>0</v>
      </c>
      <c r="AD435" s="83">
        <v>289420000</v>
      </c>
      <c r="AE435" s="83">
        <v>0</v>
      </c>
      <c r="AF435" s="83">
        <v>289420000</v>
      </c>
      <c r="AG435" s="83">
        <v>0</v>
      </c>
      <c r="AH435" s="83">
        <v>0</v>
      </c>
      <c r="AI435" s="83">
        <v>0</v>
      </c>
      <c r="AJ435" s="83">
        <v>0</v>
      </c>
      <c r="AK435" s="83">
        <v>0</v>
      </c>
      <c r="AL435" s="83">
        <v>0</v>
      </c>
      <c r="AM435" s="83">
        <v>0</v>
      </c>
      <c r="AN435" s="83">
        <v>0</v>
      </c>
      <c r="AO435" s="83">
        <v>0</v>
      </c>
      <c r="AP435" s="83">
        <v>0</v>
      </c>
      <c r="AQ435" s="83">
        <v>30830000</v>
      </c>
      <c r="AR435" s="82">
        <v>2016</v>
      </c>
      <c r="AS435" s="83">
        <v>320932000</v>
      </c>
      <c r="AT435" s="83">
        <v>208000</v>
      </c>
      <c r="AU435" s="83">
        <v>1000</v>
      </c>
      <c r="AV435" s="83">
        <v>207000</v>
      </c>
      <c r="AW435" s="83">
        <v>290208000</v>
      </c>
      <c r="AX435" s="83">
        <v>0</v>
      </c>
      <c r="AY435" s="83">
        <v>0</v>
      </c>
      <c r="AZ435" s="83">
        <v>0</v>
      </c>
      <c r="BA435" s="83">
        <v>30516000</v>
      </c>
      <c r="BB435" s="84" t="s">
        <v>780</v>
      </c>
    </row>
    <row r="436" spans="1:54" x14ac:dyDescent="0.25">
      <c r="A436" s="62" t="str">
        <f t="shared" si="6"/>
        <v>111537</v>
      </c>
      <c r="B436" s="68">
        <f>INDEX('Bilag 3'!$B$10:$B$637,MATCH('Data - enkelt'!A436,'Bilag 3'!$G$10:$G$637,0))</f>
        <v>11153</v>
      </c>
      <c r="C436" s="68">
        <f>INDEX('Bilag 3'!$D$10:$D$637,MATCH('Data - enkelt'!A436,'Bilag 3'!$G$10:$G$637,0))</f>
        <v>7</v>
      </c>
      <c r="D436" s="63" t="str">
        <f t="array" ref="D436">INDEX('Bilag 3'!$E$10:$E$636,MATCH(F436&amp;"_"&amp;G436,'Bilag 3'!$A$10:$A$636&amp;"_"&amp;'Bilag 3'!$C$10:$C$636,0))&amp;" - "&amp;INDEX('Bilag 3'!$F$10:$F$636,MATCH(F436&amp;"_"&amp;G436,'Bilag 3'!$A$10:$A$636&amp;"_"&amp;'Bilag 3'!$C$10:$C$636,0))</f>
        <v>Lægernes Invest - LI Aktier Europa Indeks</v>
      </c>
      <c r="E436" s="82">
        <v>201612</v>
      </c>
      <c r="F436" s="82">
        <v>11153</v>
      </c>
      <c r="G436" s="82">
        <v>7</v>
      </c>
      <c r="H436" s="83">
        <v>304000</v>
      </c>
      <c r="I436" s="83">
        <v>5000</v>
      </c>
      <c r="J436" s="83">
        <v>3561000</v>
      </c>
      <c r="K436" s="83">
        <v>0</v>
      </c>
      <c r="L436" s="83">
        <v>0</v>
      </c>
      <c r="M436" s="83">
        <v>0</v>
      </c>
      <c r="N436" s="83">
        <v>7000</v>
      </c>
      <c r="O436" s="83">
        <v>-39000</v>
      </c>
      <c r="P436" s="83">
        <v>-17000</v>
      </c>
      <c r="Q436" s="83">
        <v>30000</v>
      </c>
      <c r="R436" s="83">
        <v>652000</v>
      </c>
      <c r="S436" s="83">
        <v>0</v>
      </c>
      <c r="T436" s="83">
        <v>1098000</v>
      </c>
      <c r="U436" s="84" t="s">
        <v>1156</v>
      </c>
      <c r="V436" s="83">
        <v>77353000</v>
      </c>
      <c r="W436" s="83">
        <v>1034000</v>
      </c>
      <c r="X436" s="83">
        <v>1034000</v>
      </c>
      <c r="Y436" s="83">
        <v>0</v>
      </c>
      <c r="Z436" s="83">
        <v>0</v>
      </c>
      <c r="AA436" s="83">
        <v>0</v>
      </c>
      <c r="AB436" s="83">
        <v>0</v>
      </c>
      <c r="AC436" s="83">
        <v>0</v>
      </c>
      <c r="AD436" s="83">
        <v>57029000</v>
      </c>
      <c r="AE436" s="83">
        <v>1476000</v>
      </c>
      <c r="AF436" s="83">
        <v>55553000</v>
      </c>
      <c r="AG436" s="83">
        <v>0</v>
      </c>
      <c r="AH436" s="83">
        <v>0</v>
      </c>
      <c r="AI436" s="83">
        <v>0</v>
      </c>
      <c r="AJ436" s="83">
        <v>0</v>
      </c>
      <c r="AK436" s="83">
        <v>0</v>
      </c>
      <c r="AL436" s="83">
        <v>0</v>
      </c>
      <c r="AM436" s="83">
        <v>0</v>
      </c>
      <c r="AN436" s="83">
        <v>0</v>
      </c>
      <c r="AO436" s="83">
        <v>0</v>
      </c>
      <c r="AP436" s="83">
        <v>0</v>
      </c>
      <c r="AQ436" s="83">
        <v>19291000</v>
      </c>
      <c r="AR436" s="82">
        <v>2016</v>
      </c>
      <c r="AS436" s="83">
        <v>77353000</v>
      </c>
      <c r="AT436" s="83">
        <v>54000</v>
      </c>
      <c r="AU436" s="83">
        <v>1000</v>
      </c>
      <c r="AV436" s="83">
        <v>54000</v>
      </c>
      <c r="AW436" s="83">
        <v>58558000</v>
      </c>
      <c r="AX436" s="83">
        <v>0</v>
      </c>
      <c r="AY436" s="83">
        <v>0</v>
      </c>
      <c r="AZ436" s="83">
        <v>0</v>
      </c>
      <c r="BA436" s="83">
        <v>18741000</v>
      </c>
      <c r="BB436" s="84" t="s">
        <v>780</v>
      </c>
    </row>
    <row r="437" spans="1:54" x14ac:dyDescent="0.25">
      <c r="A437" s="62" t="str">
        <f t="shared" si="6"/>
        <v>1115312</v>
      </c>
      <c r="B437" s="68">
        <f>INDEX('Bilag 3'!$B$10:$B$637,MATCH('Data - enkelt'!A437,'Bilag 3'!$G$10:$G$637,0))</f>
        <v>11153</v>
      </c>
      <c r="C437" s="68">
        <f>INDEX('Bilag 3'!$D$10:$D$637,MATCH('Data - enkelt'!A437,'Bilag 3'!$G$10:$G$637,0))</f>
        <v>12</v>
      </c>
      <c r="D437" s="63" t="str">
        <f t="array" ref="D437">INDEX('Bilag 3'!$E$10:$E$636,MATCH(F437&amp;"_"&amp;G437,'Bilag 3'!$A$10:$A$636&amp;"_"&amp;'Bilag 3'!$C$10:$C$636,0))&amp;" - "&amp;INDEX('Bilag 3'!$F$10:$F$636,MATCH(F437&amp;"_"&amp;G437,'Bilag 3'!$A$10:$A$636&amp;"_"&amp;'Bilag 3'!$C$10:$C$636,0))</f>
        <v>Lægernes Invest - LI Aktier Asien Indeks</v>
      </c>
      <c r="E437" s="82">
        <v>201612</v>
      </c>
      <c r="F437" s="82">
        <v>11153</v>
      </c>
      <c r="G437" s="82">
        <v>12</v>
      </c>
      <c r="H437" s="83">
        <v>0</v>
      </c>
      <c r="I437" s="83">
        <v>0</v>
      </c>
      <c r="J437" s="83">
        <v>5216000</v>
      </c>
      <c r="K437" s="83">
        <v>0</v>
      </c>
      <c r="L437" s="83">
        <v>0</v>
      </c>
      <c r="M437" s="83">
        <v>0</v>
      </c>
      <c r="N437" s="83">
        <v>-384000</v>
      </c>
      <c r="O437" s="83">
        <v>-2502000</v>
      </c>
      <c r="P437" s="83">
        <v>-2000</v>
      </c>
      <c r="Q437" s="83">
        <v>11000</v>
      </c>
      <c r="R437" s="83">
        <v>1051000</v>
      </c>
      <c r="S437" s="83">
        <v>0</v>
      </c>
      <c r="T437" s="83">
        <v>-586000</v>
      </c>
      <c r="U437" s="84" t="s">
        <v>1157</v>
      </c>
      <c r="V437" s="83">
        <v>352475000</v>
      </c>
      <c r="W437" s="83">
        <v>528000</v>
      </c>
      <c r="X437" s="83">
        <v>528000</v>
      </c>
      <c r="Y437" s="83">
        <v>0</v>
      </c>
      <c r="Z437" s="83">
        <v>0</v>
      </c>
      <c r="AA437" s="83">
        <v>0</v>
      </c>
      <c r="AB437" s="83">
        <v>0</v>
      </c>
      <c r="AC437" s="83">
        <v>0</v>
      </c>
      <c r="AD437" s="83">
        <v>351611000</v>
      </c>
      <c r="AE437" s="83">
        <v>0</v>
      </c>
      <c r="AF437" s="83">
        <v>351611000</v>
      </c>
      <c r="AG437" s="83">
        <v>0</v>
      </c>
      <c r="AH437" s="83">
        <v>0</v>
      </c>
      <c r="AI437" s="83">
        <v>0</v>
      </c>
      <c r="AJ437" s="83">
        <v>0</v>
      </c>
      <c r="AK437" s="83">
        <v>0</v>
      </c>
      <c r="AL437" s="83">
        <v>0</v>
      </c>
      <c r="AM437" s="83">
        <v>0</v>
      </c>
      <c r="AN437" s="83">
        <v>0</v>
      </c>
      <c r="AO437" s="83">
        <v>0</v>
      </c>
      <c r="AP437" s="83">
        <v>0</v>
      </c>
      <c r="AQ437" s="83">
        <v>335000</v>
      </c>
      <c r="AR437" s="82">
        <v>2016</v>
      </c>
      <c r="AS437" s="83">
        <v>352475000</v>
      </c>
      <c r="AT437" s="83">
        <v>258000</v>
      </c>
      <c r="AU437" s="83">
        <v>0</v>
      </c>
      <c r="AV437" s="83">
        <v>258000</v>
      </c>
      <c r="AW437" s="83">
        <v>352217000</v>
      </c>
      <c r="AX437" s="83">
        <v>0</v>
      </c>
      <c r="AY437" s="83">
        <v>0</v>
      </c>
      <c r="AZ437" s="83">
        <v>0</v>
      </c>
      <c r="BA437" s="83">
        <v>0</v>
      </c>
      <c r="BB437" s="84" t="s">
        <v>780</v>
      </c>
    </row>
    <row r="438" spans="1:54" x14ac:dyDescent="0.25">
      <c r="A438" s="62" t="str">
        <f t="shared" si="6"/>
        <v>1115314</v>
      </c>
      <c r="B438" s="68">
        <f>INDEX('Bilag 3'!$B$10:$B$637,MATCH('Data - enkelt'!A438,'Bilag 3'!$G$10:$G$637,0))</f>
        <v>11153</v>
      </c>
      <c r="C438" s="68">
        <f>INDEX('Bilag 3'!$D$10:$D$637,MATCH('Data - enkelt'!A438,'Bilag 3'!$G$10:$G$637,0))</f>
        <v>14</v>
      </c>
      <c r="D438" s="63" t="str">
        <f t="array" ref="D438">INDEX('Bilag 3'!$E$10:$E$636,MATCH(F438&amp;"_"&amp;G438,'Bilag 3'!$A$10:$A$636&amp;"_"&amp;'Bilag 3'!$C$10:$C$636,0))&amp;" - "&amp;INDEX('Bilag 3'!$F$10:$F$636,MATCH(F438&amp;"_"&amp;G438,'Bilag 3'!$A$10:$A$636&amp;"_"&amp;'Bilag 3'!$C$10:$C$636,0))</f>
        <v>Lægernes Invest - LI Aktier Globale II</v>
      </c>
      <c r="E438" s="82">
        <v>201612</v>
      </c>
      <c r="F438" s="82">
        <v>11153</v>
      </c>
      <c r="G438" s="82">
        <v>14</v>
      </c>
      <c r="H438" s="83">
        <v>186000</v>
      </c>
      <c r="I438" s="83">
        <v>88000</v>
      </c>
      <c r="J438" s="83">
        <v>30591000</v>
      </c>
      <c r="K438" s="83">
        <v>0</v>
      </c>
      <c r="L438" s="83">
        <v>0</v>
      </c>
      <c r="M438" s="83">
        <v>0</v>
      </c>
      <c r="N438" s="83">
        <v>189000</v>
      </c>
      <c r="O438" s="83">
        <v>-402000</v>
      </c>
      <c r="P438" s="83">
        <v>-5000</v>
      </c>
      <c r="Q438" s="83">
        <v>472000</v>
      </c>
      <c r="R438" s="83">
        <v>16253000</v>
      </c>
      <c r="S438" s="83">
        <v>0</v>
      </c>
      <c r="T438" s="83">
        <v>-3039000</v>
      </c>
      <c r="U438" s="84" t="s">
        <v>1158</v>
      </c>
      <c r="V438" s="83">
        <v>1547643000</v>
      </c>
      <c r="W438" s="83">
        <v>47362000</v>
      </c>
      <c r="X438" s="83">
        <v>47362000</v>
      </c>
      <c r="Y438" s="83">
        <v>0</v>
      </c>
      <c r="Z438" s="83">
        <v>0</v>
      </c>
      <c r="AA438" s="83">
        <v>0</v>
      </c>
      <c r="AB438" s="83">
        <v>0</v>
      </c>
      <c r="AC438" s="83">
        <v>0</v>
      </c>
      <c r="AD438" s="83">
        <v>1329719000</v>
      </c>
      <c r="AE438" s="83">
        <v>16565000</v>
      </c>
      <c r="AF438" s="83">
        <v>1311152000</v>
      </c>
      <c r="AG438" s="83">
        <v>0</v>
      </c>
      <c r="AH438" s="83">
        <v>2002000</v>
      </c>
      <c r="AI438" s="83">
        <v>0</v>
      </c>
      <c r="AJ438" s="83">
        <v>0</v>
      </c>
      <c r="AK438" s="83">
        <v>0</v>
      </c>
      <c r="AL438" s="83">
        <v>0</v>
      </c>
      <c r="AM438" s="83">
        <v>0</v>
      </c>
      <c r="AN438" s="83">
        <v>0</v>
      </c>
      <c r="AO438" s="83">
        <v>0</v>
      </c>
      <c r="AP438" s="83">
        <v>0</v>
      </c>
      <c r="AQ438" s="83">
        <v>170562000</v>
      </c>
      <c r="AR438" s="82">
        <v>2016</v>
      </c>
      <c r="AS438" s="83">
        <v>1547643000</v>
      </c>
      <c r="AT438" s="83">
        <v>3925000</v>
      </c>
      <c r="AU438" s="83">
        <v>0</v>
      </c>
      <c r="AV438" s="83">
        <v>3925000</v>
      </c>
      <c r="AW438" s="83">
        <v>1375685000</v>
      </c>
      <c r="AX438" s="83">
        <v>0</v>
      </c>
      <c r="AY438" s="83">
        <v>0</v>
      </c>
      <c r="AZ438" s="83">
        <v>0</v>
      </c>
      <c r="BA438" s="83">
        <v>168033000</v>
      </c>
      <c r="BB438" s="84" t="s">
        <v>780</v>
      </c>
    </row>
    <row r="439" spans="1:54" x14ac:dyDescent="0.25">
      <c r="A439" s="62" t="str">
        <f t="shared" si="6"/>
        <v>1115315</v>
      </c>
      <c r="B439" s="68">
        <f>INDEX('Bilag 3'!$B$10:$B$637,MATCH('Data - enkelt'!A439,'Bilag 3'!$G$10:$G$637,0))</f>
        <v>11153</v>
      </c>
      <c r="C439" s="68">
        <f>INDEX('Bilag 3'!$D$10:$D$637,MATCH('Data - enkelt'!A439,'Bilag 3'!$G$10:$G$637,0))</f>
        <v>15</v>
      </c>
      <c r="D439" s="63" t="str">
        <f t="array" ref="D439">INDEX('Bilag 3'!$E$10:$E$636,MATCH(F439&amp;"_"&amp;G439,'Bilag 3'!$A$10:$A$636&amp;"_"&amp;'Bilag 3'!$C$10:$C$636,0))&amp;" - "&amp;INDEX('Bilag 3'!$F$10:$F$636,MATCH(F439&amp;"_"&amp;G439,'Bilag 3'!$A$10:$A$636&amp;"_"&amp;'Bilag 3'!$C$10:$C$636,0))</f>
        <v>Lægernes Invest - LI Aktier Europa</v>
      </c>
      <c r="E439" s="82">
        <v>201612</v>
      </c>
      <c r="F439" s="82">
        <v>11153</v>
      </c>
      <c r="G439" s="82">
        <v>15</v>
      </c>
      <c r="H439" s="83">
        <v>301000</v>
      </c>
      <c r="I439" s="83">
        <v>16000</v>
      </c>
      <c r="J439" s="83">
        <v>7821000</v>
      </c>
      <c r="K439" s="83">
        <v>0</v>
      </c>
      <c r="L439" s="83">
        <v>0</v>
      </c>
      <c r="M439" s="83">
        <v>0</v>
      </c>
      <c r="N439" s="83">
        <v>3000</v>
      </c>
      <c r="O439" s="83">
        <v>-21000</v>
      </c>
      <c r="P439" s="83">
        <v>18000</v>
      </c>
      <c r="Q439" s="83">
        <v>90000</v>
      </c>
      <c r="R439" s="83">
        <v>3584000</v>
      </c>
      <c r="S439" s="83">
        <v>0</v>
      </c>
      <c r="T439" s="83">
        <v>915000</v>
      </c>
      <c r="U439" s="84" t="s">
        <v>1159</v>
      </c>
      <c r="V439" s="83">
        <v>91792000</v>
      </c>
      <c r="W439" s="83">
        <v>1426000</v>
      </c>
      <c r="X439" s="83">
        <v>1426000</v>
      </c>
      <c r="Y439" s="83">
        <v>0</v>
      </c>
      <c r="Z439" s="83">
        <v>0</v>
      </c>
      <c r="AA439" s="83">
        <v>0</v>
      </c>
      <c r="AB439" s="83">
        <v>0</v>
      </c>
      <c r="AC439" s="83">
        <v>0</v>
      </c>
      <c r="AD439" s="83">
        <v>88982000</v>
      </c>
      <c r="AE439" s="83">
        <v>4734000</v>
      </c>
      <c r="AF439" s="83">
        <v>84248000</v>
      </c>
      <c r="AG439" s="83">
        <v>0</v>
      </c>
      <c r="AH439" s="83">
        <v>0</v>
      </c>
      <c r="AI439" s="83">
        <v>0</v>
      </c>
      <c r="AJ439" s="83">
        <v>0</v>
      </c>
      <c r="AK439" s="83">
        <v>0</v>
      </c>
      <c r="AL439" s="83">
        <v>0</v>
      </c>
      <c r="AM439" s="83">
        <v>0</v>
      </c>
      <c r="AN439" s="83">
        <v>0</v>
      </c>
      <c r="AO439" s="83">
        <v>0</v>
      </c>
      <c r="AP439" s="83">
        <v>0</v>
      </c>
      <c r="AQ439" s="83">
        <v>1384000</v>
      </c>
      <c r="AR439" s="82">
        <v>2016</v>
      </c>
      <c r="AS439" s="83">
        <v>91792000</v>
      </c>
      <c r="AT439" s="83">
        <v>376000</v>
      </c>
      <c r="AU439" s="83">
        <v>0</v>
      </c>
      <c r="AV439" s="83">
        <v>376000</v>
      </c>
      <c r="AW439" s="83">
        <v>91129000</v>
      </c>
      <c r="AX439" s="83">
        <v>0</v>
      </c>
      <c r="AY439" s="83">
        <v>0</v>
      </c>
      <c r="AZ439" s="83">
        <v>0</v>
      </c>
      <c r="BA439" s="83">
        <v>287000</v>
      </c>
      <c r="BB439" s="84" t="s">
        <v>780</v>
      </c>
    </row>
    <row r="440" spans="1:54" x14ac:dyDescent="0.25">
      <c r="A440" s="62" t="str">
        <f t="shared" si="6"/>
        <v>1115316</v>
      </c>
      <c r="B440" s="68">
        <f>INDEX('Bilag 3'!$B$10:$B$637,MATCH('Data - enkelt'!A440,'Bilag 3'!$G$10:$G$637,0))</f>
        <v>11153</v>
      </c>
      <c r="C440" s="68">
        <f>INDEX('Bilag 3'!$D$10:$D$637,MATCH('Data - enkelt'!A440,'Bilag 3'!$G$10:$G$637,0))</f>
        <v>16</v>
      </c>
      <c r="D440" s="63" t="str">
        <f t="array" ref="D440">INDEX('Bilag 3'!$E$10:$E$636,MATCH(F440&amp;"_"&amp;G440,'Bilag 3'!$A$10:$A$636&amp;"_"&amp;'Bilag 3'!$C$10:$C$636,0))&amp;" - "&amp;INDEX('Bilag 3'!$F$10:$F$636,MATCH(F440&amp;"_"&amp;G440,'Bilag 3'!$A$10:$A$636&amp;"_"&amp;'Bilag 3'!$C$10:$C$636,0))</f>
        <v>Lægernes Invest - LI Aktier USA</v>
      </c>
      <c r="E440" s="82">
        <v>201612</v>
      </c>
      <c r="F440" s="82">
        <v>11153</v>
      </c>
      <c r="G440" s="82">
        <v>16</v>
      </c>
      <c r="H440" s="83">
        <v>25000</v>
      </c>
      <c r="I440" s="83">
        <v>5000</v>
      </c>
      <c r="J440" s="83">
        <v>4120000</v>
      </c>
      <c r="K440" s="83">
        <v>0</v>
      </c>
      <c r="L440" s="83">
        <v>0</v>
      </c>
      <c r="M440" s="83">
        <v>0</v>
      </c>
      <c r="N440" s="83">
        <v>0</v>
      </c>
      <c r="O440" s="83">
        <v>2665000</v>
      </c>
      <c r="P440" s="83">
        <v>27000</v>
      </c>
      <c r="Q440" s="83">
        <v>176000</v>
      </c>
      <c r="R440" s="83">
        <v>3141000</v>
      </c>
      <c r="S440" s="83">
        <v>0</v>
      </c>
      <c r="T440" s="83">
        <v>-561000</v>
      </c>
      <c r="U440" s="84" t="s">
        <v>1160</v>
      </c>
      <c r="V440" s="83">
        <v>226224000</v>
      </c>
      <c r="W440" s="83">
        <v>7005000</v>
      </c>
      <c r="X440" s="83">
        <v>7005000</v>
      </c>
      <c r="Y440" s="83">
        <v>0</v>
      </c>
      <c r="Z440" s="83">
        <v>0</v>
      </c>
      <c r="AA440" s="83">
        <v>0</v>
      </c>
      <c r="AB440" s="83">
        <v>0</v>
      </c>
      <c r="AC440" s="83">
        <v>0</v>
      </c>
      <c r="AD440" s="83">
        <v>196021000</v>
      </c>
      <c r="AE440" s="83">
        <v>0</v>
      </c>
      <c r="AF440" s="83">
        <v>196021000</v>
      </c>
      <c r="AG440" s="83">
        <v>0</v>
      </c>
      <c r="AH440" s="83">
        <v>0</v>
      </c>
      <c r="AI440" s="83">
        <v>0</v>
      </c>
      <c r="AJ440" s="83">
        <v>0</v>
      </c>
      <c r="AK440" s="83">
        <v>0</v>
      </c>
      <c r="AL440" s="83">
        <v>0</v>
      </c>
      <c r="AM440" s="83">
        <v>0</v>
      </c>
      <c r="AN440" s="83">
        <v>0</v>
      </c>
      <c r="AO440" s="83">
        <v>0</v>
      </c>
      <c r="AP440" s="83">
        <v>0</v>
      </c>
      <c r="AQ440" s="83">
        <v>23198000</v>
      </c>
      <c r="AR440" s="82">
        <v>2016</v>
      </c>
      <c r="AS440" s="83">
        <v>226224000</v>
      </c>
      <c r="AT440" s="83">
        <v>653000</v>
      </c>
      <c r="AU440" s="83">
        <v>1000</v>
      </c>
      <c r="AV440" s="83">
        <v>652000</v>
      </c>
      <c r="AW440" s="83">
        <v>199840000</v>
      </c>
      <c r="AX440" s="83">
        <v>0</v>
      </c>
      <c r="AY440" s="83">
        <v>0</v>
      </c>
      <c r="AZ440" s="83">
        <v>0</v>
      </c>
      <c r="BA440" s="83">
        <v>25730000</v>
      </c>
      <c r="BB440" s="84" t="s">
        <v>780</v>
      </c>
    </row>
    <row r="441" spans="1:54" x14ac:dyDescent="0.25">
      <c r="A441" s="62" t="str">
        <f t="shared" si="6"/>
        <v>1115319</v>
      </c>
      <c r="B441" s="68">
        <f>INDEX('Bilag 3'!$B$10:$B$637,MATCH('Data - enkelt'!A441,'Bilag 3'!$G$10:$G$637,0))</f>
        <v>11153</v>
      </c>
      <c r="C441" s="68">
        <f>INDEX('Bilag 3'!$D$10:$D$637,MATCH('Data - enkelt'!A441,'Bilag 3'!$G$10:$G$637,0))</f>
        <v>19</v>
      </c>
      <c r="D441" s="63" t="str">
        <f t="array" ref="D441">INDEX('Bilag 3'!$E$10:$E$636,MATCH(F441&amp;"_"&amp;G441,'Bilag 3'!$A$10:$A$636&amp;"_"&amp;'Bilag 3'!$C$10:$C$636,0))&amp;" - "&amp;INDEX('Bilag 3'!$F$10:$F$636,MATCH(F441&amp;"_"&amp;G441,'Bilag 3'!$A$10:$A$636&amp;"_"&amp;'Bilag 3'!$C$10:$C$636,0))</f>
        <v>Lægernes Invest - LI Obligationer Globale High Yield Akk. - KL</v>
      </c>
      <c r="E441" s="82">
        <v>201612</v>
      </c>
      <c r="F441" s="82">
        <v>11153</v>
      </c>
      <c r="G441" s="82">
        <v>19</v>
      </c>
      <c r="H441" s="83">
        <v>464616000</v>
      </c>
      <c r="I441" s="83">
        <v>114000</v>
      </c>
      <c r="J441" s="83">
        <v>0</v>
      </c>
      <c r="K441" s="83">
        <v>660148000</v>
      </c>
      <c r="L441" s="83">
        <v>0</v>
      </c>
      <c r="M441" s="83">
        <v>0</v>
      </c>
      <c r="N441" s="83">
        <v>-291918000</v>
      </c>
      <c r="O441" s="83">
        <v>129892000</v>
      </c>
      <c r="P441" s="83">
        <v>-11298000</v>
      </c>
      <c r="Q441" s="83">
        <v>111000</v>
      </c>
      <c r="R441" s="83">
        <v>45945000</v>
      </c>
      <c r="S441" s="83">
        <v>0</v>
      </c>
      <c r="T441" s="83">
        <v>-1577000</v>
      </c>
      <c r="U441" s="84" t="s">
        <v>1161</v>
      </c>
      <c r="V441" s="83">
        <v>8549237000</v>
      </c>
      <c r="W441" s="83">
        <v>298495000</v>
      </c>
      <c r="X441" s="83">
        <v>298495000</v>
      </c>
      <c r="Y441" s="83">
        <v>0</v>
      </c>
      <c r="Z441" s="83">
        <v>8115527000</v>
      </c>
      <c r="AA441" s="83">
        <v>0</v>
      </c>
      <c r="AB441" s="83">
        <v>5328801000</v>
      </c>
      <c r="AC441" s="83">
        <v>2786726000</v>
      </c>
      <c r="AD441" s="83">
        <v>0</v>
      </c>
      <c r="AE441" s="83">
        <v>0</v>
      </c>
      <c r="AF441" s="83">
        <v>0</v>
      </c>
      <c r="AG441" s="83">
        <v>0</v>
      </c>
      <c r="AH441" s="83">
        <v>0</v>
      </c>
      <c r="AI441" s="83">
        <v>0</v>
      </c>
      <c r="AJ441" s="83">
        <v>0</v>
      </c>
      <c r="AK441" s="83">
        <v>0</v>
      </c>
      <c r="AL441" s="83">
        <v>0</v>
      </c>
      <c r="AM441" s="83">
        <v>88797000</v>
      </c>
      <c r="AN441" s="83">
        <v>0</v>
      </c>
      <c r="AO441" s="83">
        <v>88797000</v>
      </c>
      <c r="AP441" s="83">
        <v>0</v>
      </c>
      <c r="AQ441" s="83">
        <v>46418000</v>
      </c>
      <c r="AR441" s="82">
        <v>2016</v>
      </c>
      <c r="AS441" s="83">
        <v>8549237000</v>
      </c>
      <c r="AT441" s="83">
        <v>10923000</v>
      </c>
      <c r="AU441" s="83">
        <v>0</v>
      </c>
      <c r="AV441" s="83">
        <v>10922000</v>
      </c>
      <c r="AW441" s="83">
        <v>8331072000</v>
      </c>
      <c r="AX441" s="83">
        <v>127640000</v>
      </c>
      <c r="AY441" s="83">
        <v>0</v>
      </c>
      <c r="AZ441" s="83">
        <v>127640000</v>
      </c>
      <c r="BA441" s="83">
        <v>79602000</v>
      </c>
      <c r="BB441" s="84" t="s">
        <v>780</v>
      </c>
    </row>
    <row r="442" spans="1:54" x14ac:dyDescent="0.25">
      <c r="A442" s="62" t="str">
        <f t="shared" si="6"/>
        <v>1115320</v>
      </c>
      <c r="B442" s="68">
        <f>INDEX('Bilag 3'!$B$10:$B$637,MATCH('Data - enkelt'!A442,'Bilag 3'!$G$10:$G$637,0))</f>
        <v>11153</v>
      </c>
      <c r="C442" s="68">
        <f>INDEX('Bilag 3'!$D$10:$D$637,MATCH('Data - enkelt'!A442,'Bilag 3'!$G$10:$G$637,0))</f>
        <v>20</v>
      </c>
      <c r="D442" s="63" t="str">
        <f t="array" ref="D442">INDEX('Bilag 3'!$E$10:$E$636,MATCH(F442&amp;"_"&amp;G442,'Bilag 3'!$A$10:$A$636&amp;"_"&amp;'Bilag 3'!$C$10:$C$636,0))&amp;" - "&amp;INDEX('Bilag 3'!$F$10:$F$636,MATCH(F442&amp;"_"&amp;G442,'Bilag 3'!$A$10:$A$636&amp;"_"&amp;'Bilag 3'!$C$10:$C$636,0))</f>
        <v>Lægernes Invest - LI Obligationer Europa</v>
      </c>
      <c r="E442" s="82">
        <v>201612</v>
      </c>
      <c r="F442" s="82">
        <v>11153</v>
      </c>
      <c r="G442" s="82">
        <v>20</v>
      </c>
      <c r="H442" s="83">
        <v>61060000</v>
      </c>
      <c r="I442" s="83">
        <v>112000</v>
      </c>
      <c r="J442" s="83">
        <v>0</v>
      </c>
      <c r="K442" s="83">
        <v>80915000</v>
      </c>
      <c r="L442" s="83">
        <v>0</v>
      </c>
      <c r="M442" s="83">
        <v>0</v>
      </c>
      <c r="N442" s="83">
        <v>11000</v>
      </c>
      <c r="O442" s="83">
        <v>0</v>
      </c>
      <c r="P442" s="83">
        <v>0</v>
      </c>
      <c r="Q442" s="83">
        <v>9000</v>
      </c>
      <c r="R442" s="83">
        <v>9526000</v>
      </c>
      <c r="S442" s="83">
        <v>0</v>
      </c>
      <c r="T442" s="83">
        <v>0</v>
      </c>
      <c r="U442" s="84" t="s">
        <v>1162</v>
      </c>
      <c r="V442" s="83">
        <v>1898285000</v>
      </c>
      <c r="W442" s="83">
        <v>9823000</v>
      </c>
      <c r="X442" s="83">
        <v>9823000</v>
      </c>
      <c r="Y442" s="83">
        <v>0</v>
      </c>
      <c r="Z442" s="83">
        <v>1733050000</v>
      </c>
      <c r="AA442" s="83">
        <v>1733050000</v>
      </c>
      <c r="AB442" s="83">
        <v>0</v>
      </c>
      <c r="AC442" s="83">
        <v>0</v>
      </c>
      <c r="AD442" s="83">
        <v>0</v>
      </c>
      <c r="AE442" s="83">
        <v>0</v>
      </c>
      <c r="AF442" s="83">
        <v>0</v>
      </c>
      <c r="AG442" s="83">
        <v>0</v>
      </c>
      <c r="AH442" s="83">
        <v>0</v>
      </c>
      <c r="AI442" s="83">
        <v>0</v>
      </c>
      <c r="AJ442" s="83">
        <v>0</v>
      </c>
      <c r="AK442" s="83">
        <v>0</v>
      </c>
      <c r="AL442" s="83">
        <v>0</v>
      </c>
      <c r="AM442" s="83">
        <v>0</v>
      </c>
      <c r="AN442" s="83">
        <v>0</v>
      </c>
      <c r="AO442" s="83">
        <v>0</v>
      </c>
      <c r="AP442" s="83">
        <v>0</v>
      </c>
      <c r="AQ442" s="83">
        <v>155412000</v>
      </c>
      <c r="AR442" s="82">
        <v>2016</v>
      </c>
      <c r="AS442" s="83">
        <v>1898285000</v>
      </c>
      <c r="AT442" s="83">
        <v>1768000</v>
      </c>
      <c r="AU442" s="83">
        <v>0</v>
      </c>
      <c r="AV442" s="83">
        <v>1768000</v>
      </c>
      <c r="AW442" s="83">
        <v>1752276000</v>
      </c>
      <c r="AX442" s="83">
        <v>0</v>
      </c>
      <c r="AY442" s="83">
        <v>0</v>
      </c>
      <c r="AZ442" s="83">
        <v>0</v>
      </c>
      <c r="BA442" s="83">
        <v>144241000</v>
      </c>
      <c r="BB442" s="84" t="s">
        <v>780</v>
      </c>
    </row>
    <row r="443" spans="1:54" x14ac:dyDescent="0.25">
      <c r="A443" s="62" t="str">
        <f t="shared" si="6"/>
        <v>1115321</v>
      </c>
      <c r="B443" s="68">
        <f>INDEX('Bilag 3'!$B$10:$B$637,MATCH('Data - enkelt'!A443,'Bilag 3'!$G$10:$G$637,0))</f>
        <v>11153</v>
      </c>
      <c r="C443" s="68">
        <f>INDEX('Bilag 3'!$D$10:$D$637,MATCH('Data - enkelt'!A443,'Bilag 3'!$G$10:$G$637,0))</f>
        <v>21</v>
      </c>
      <c r="D443" s="63" t="str">
        <f t="array" ref="D443">INDEX('Bilag 3'!$E$10:$E$636,MATCH(F443&amp;"_"&amp;G443,'Bilag 3'!$A$10:$A$636&amp;"_"&amp;'Bilag 3'!$C$10:$C$636,0))&amp;" - "&amp;INDEX('Bilag 3'!$F$10:$F$636,MATCH(F443&amp;"_"&amp;G443,'Bilag 3'!$A$10:$A$636&amp;"_"&amp;'Bilag 3'!$C$10:$C$636,0))</f>
        <v>Lægernes Invest - LI Indeksobligationer Globale</v>
      </c>
      <c r="E443" s="82">
        <v>201612</v>
      </c>
      <c r="F443" s="82">
        <v>11153</v>
      </c>
      <c r="G443" s="82">
        <v>21</v>
      </c>
      <c r="H443" s="83">
        <v>1694000</v>
      </c>
      <c r="I443" s="83">
        <v>24000</v>
      </c>
      <c r="J443" s="83">
        <v>0</v>
      </c>
      <c r="K443" s="83">
        <v>9477000</v>
      </c>
      <c r="L443" s="83">
        <v>0</v>
      </c>
      <c r="M443" s="83">
        <v>0</v>
      </c>
      <c r="N443" s="83">
        <v>2660000</v>
      </c>
      <c r="O443" s="83">
        <v>-455000</v>
      </c>
      <c r="P443" s="83">
        <v>3000</v>
      </c>
      <c r="Q443" s="83">
        <v>10000</v>
      </c>
      <c r="R443" s="83">
        <v>1042000</v>
      </c>
      <c r="S443" s="83">
        <v>0</v>
      </c>
      <c r="T443" s="83">
        <v>-1000</v>
      </c>
      <c r="U443" s="84" t="s">
        <v>1163</v>
      </c>
      <c r="V443" s="83">
        <v>153131000</v>
      </c>
      <c r="W443" s="83">
        <v>3958000</v>
      </c>
      <c r="X443" s="83">
        <v>3958000</v>
      </c>
      <c r="Y443" s="83">
        <v>0</v>
      </c>
      <c r="Z443" s="83">
        <v>148618000</v>
      </c>
      <c r="AA443" s="83">
        <v>0</v>
      </c>
      <c r="AB443" s="83">
        <v>105947000</v>
      </c>
      <c r="AC443" s="83">
        <v>42671000</v>
      </c>
      <c r="AD443" s="83">
        <v>0</v>
      </c>
      <c r="AE443" s="83">
        <v>0</v>
      </c>
      <c r="AF443" s="83">
        <v>0</v>
      </c>
      <c r="AG443" s="83">
        <v>0</v>
      </c>
      <c r="AH443" s="83">
        <v>0</v>
      </c>
      <c r="AI443" s="83">
        <v>0</v>
      </c>
      <c r="AJ443" s="83">
        <v>0</v>
      </c>
      <c r="AK443" s="83">
        <v>0</v>
      </c>
      <c r="AL443" s="83">
        <v>0</v>
      </c>
      <c r="AM443" s="83">
        <v>556000</v>
      </c>
      <c r="AN443" s="83">
        <v>0</v>
      </c>
      <c r="AO443" s="83">
        <v>556000</v>
      </c>
      <c r="AP443" s="83">
        <v>0</v>
      </c>
      <c r="AQ443" s="83">
        <v>0</v>
      </c>
      <c r="AR443" s="82">
        <v>2016</v>
      </c>
      <c r="AS443" s="83">
        <v>153131000</v>
      </c>
      <c r="AT443" s="83">
        <v>225000</v>
      </c>
      <c r="AU443" s="83">
        <v>1000</v>
      </c>
      <c r="AV443" s="83">
        <v>224000</v>
      </c>
      <c r="AW443" s="83">
        <v>151432000</v>
      </c>
      <c r="AX443" s="83">
        <v>1473000</v>
      </c>
      <c r="AY443" s="83">
        <v>0</v>
      </c>
      <c r="AZ443" s="83">
        <v>1473000</v>
      </c>
      <c r="BA443" s="83">
        <v>0</v>
      </c>
      <c r="BB443" s="84" t="s">
        <v>780</v>
      </c>
    </row>
    <row r="444" spans="1:54" x14ac:dyDescent="0.25">
      <c r="A444" s="62" t="str">
        <f t="shared" si="6"/>
        <v>1115322</v>
      </c>
      <c r="B444" s="68">
        <f>INDEX('Bilag 3'!$B$10:$B$637,MATCH('Data - enkelt'!A444,'Bilag 3'!$G$10:$G$637,0))</f>
        <v>11153</v>
      </c>
      <c r="C444" s="68">
        <f>INDEX('Bilag 3'!$D$10:$D$637,MATCH('Data - enkelt'!A444,'Bilag 3'!$G$10:$G$637,0))</f>
        <v>22</v>
      </c>
      <c r="D444" s="63" t="str">
        <f t="array" ref="D444">INDEX('Bilag 3'!$E$10:$E$636,MATCH(F444&amp;"_"&amp;G444,'Bilag 3'!$A$10:$A$636&amp;"_"&amp;'Bilag 3'!$C$10:$C$636,0))&amp;" - "&amp;INDEX('Bilag 3'!$F$10:$F$636,MATCH(F444&amp;"_"&amp;G444,'Bilag 3'!$A$10:$A$636&amp;"_"&amp;'Bilag 3'!$C$10:$C$636,0))</f>
        <v>Lægernes Invest - LI Obligationer Europa Korte</v>
      </c>
      <c r="E444" s="82">
        <v>201612</v>
      </c>
      <c r="F444" s="82">
        <v>11153</v>
      </c>
      <c r="G444" s="82">
        <v>22</v>
      </c>
      <c r="H444" s="83">
        <v>9838000</v>
      </c>
      <c r="I444" s="83">
        <v>43000</v>
      </c>
      <c r="J444" s="83">
        <v>0</v>
      </c>
      <c r="K444" s="83">
        <v>9579000</v>
      </c>
      <c r="L444" s="83">
        <v>0</v>
      </c>
      <c r="M444" s="83">
        <v>0</v>
      </c>
      <c r="N444" s="83">
        <v>0</v>
      </c>
      <c r="O444" s="83">
        <v>0</v>
      </c>
      <c r="P444" s="83">
        <v>0</v>
      </c>
      <c r="Q444" s="83">
        <v>1000</v>
      </c>
      <c r="R444" s="83">
        <v>3216000</v>
      </c>
      <c r="S444" s="83">
        <v>0</v>
      </c>
      <c r="T444" s="83">
        <v>0</v>
      </c>
      <c r="U444" s="84" t="s">
        <v>1164</v>
      </c>
      <c r="V444" s="83">
        <v>186632000</v>
      </c>
      <c r="W444" s="83">
        <v>3427000</v>
      </c>
      <c r="X444" s="83">
        <v>3427000</v>
      </c>
      <c r="Y444" s="83">
        <v>0</v>
      </c>
      <c r="Z444" s="83">
        <v>159574000</v>
      </c>
      <c r="AA444" s="83">
        <v>159574000</v>
      </c>
      <c r="AB444" s="83">
        <v>0</v>
      </c>
      <c r="AC444" s="83">
        <v>0</v>
      </c>
      <c r="AD444" s="83">
        <v>0</v>
      </c>
      <c r="AE444" s="83">
        <v>0</v>
      </c>
      <c r="AF444" s="83">
        <v>0</v>
      </c>
      <c r="AG444" s="83">
        <v>0</v>
      </c>
      <c r="AH444" s="83">
        <v>0</v>
      </c>
      <c r="AI444" s="83">
        <v>0</v>
      </c>
      <c r="AJ444" s="83">
        <v>0</v>
      </c>
      <c r="AK444" s="83">
        <v>0</v>
      </c>
      <c r="AL444" s="83">
        <v>0</v>
      </c>
      <c r="AM444" s="83">
        <v>0</v>
      </c>
      <c r="AN444" s="83">
        <v>0</v>
      </c>
      <c r="AO444" s="83">
        <v>0</v>
      </c>
      <c r="AP444" s="83">
        <v>0</v>
      </c>
      <c r="AQ444" s="83">
        <v>23631000</v>
      </c>
      <c r="AR444" s="82">
        <v>2016</v>
      </c>
      <c r="AS444" s="83">
        <v>186632000</v>
      </c>
      <c r="AT444" s="83">
        <v>198000</v>
      </c>
      <c r="AU444" s="83">
        <v>0</v>
      </c>
      <c r="AV444" s="83">
        <v>198000</v>
      </c>
      <c r="AW444" s="83">
        <v>171476000</v>
      </c>
      <c r="AX444" s="83">
        <v>0</v>
      </c>
      <c r="AY444" s="83">
        <v>0</v>
      </c>
      <c r="AZ444" s="83">
        <v>0</v>
      </c>
      <c r="BA444" s="83">
        <v>14957000</v>
      </c>
      <c r="BB444" s="84" t="s">
        <v>780</v>
      </c>
    </row>
    <row r="445" spans="1:54" x14ac:dyDescent="0.25">
      <c r="A445" s="62" t="str">
        <f t="shared" si="6"/>
        <v>1115324</v>
      </c>
      <c r="B445" s="68">
        <f>INDEX('Bilag 3'!$B$10:$B$637,MATCH('Data - enkelt'!A445,'Bilag 3'!$G$10:$G$637,0))</f>
        <v>11153</v>
      </c>
      <c r="C445" s="68">
        <f>INDEX('Bilag 3'!$D$10:$D$637,MATCH('Data - enkelt'!A445,'Bilag 3'!$G$10:$G$637,0))</f>
        <v>24</v>
      </c>
      <c r="D445" s="63" t="str">
        <f t="array" ref="D445">INDEX('Bilag 3'!$E$10:$E$636,MATCH(F445&amp;"_"&amp;G445,'Bilag 3'!$A$10:$A$636&amp;"_"&amp;'Bilag 3'!$C$10:$C$636,0))&amp;" - "&amp;INDEX('Bilag 3'!$F$10:$F$636,MATCH(F445&amp;"_"&amp;G445,'Bilag 3'!$A$10:$A$636&amp;"_"&amp;'Bilag 3'!$C$10:$C$636,0))</f>
        <v>Lægernes Invest - LI Aktier Danmark</v>
      </c>
      <c r="E445" s="82">
        <v>201612</v>
      </c>
      <c r="F445" s="82">
        <v>11153</v>
      </c>
      <c r="G445" s="82">
        <v>24</v>
      </c>
      <c r="H445" s="83">
        <v>0</v>
      </c>
      <c r="I445" s="83">
        <v>98000</v>
      </c>
      <c r="J445" s="83">
        <v>20485000</v>
      </c>
      <c r="K445" s="83">
        <v>0</v>
      </c>
      <c r="L445" s="83">
        <v>0</v>
      </c>
      <c r="M445" s="83">
        <v>0</v>
      </c>
      <c r="N445" s="83">
        <v>0</v>
      </c>
      <c r="O445" s="83">
        <v>0</v>
      </c>
      <c r="P445" s="83">
        <v>0</v>
      </c>
      <c r="Q445" s="83">
        <v>653000</v>
      </c>
      <c r="R445" s="83">
        <v>7859000</v>
      </c>
      <c r="S445" s="83">
        <v>0</v>
      </c>
      <c r="T445" s="83">
        <v>-260000</v>
      </c>
      <c r="U445" s="84" t="s">
        <v>1165</v>
      </c>
      <c r="V445" s="83">
        <v>552801000</v>
      </c>
      <c r="W445" s="83">
        <v>22998000</v>
      </c>
      <c r="X445" s="83">
        <v>22998000</v>
      </c>
      <c r="Y445" s="83">
        <v>0</v>
      </c>
      <c r="Z445" s="83">
        <v>0</v>
      </c>
      <c r="AA445" s="83">
        <v>0</v>
      </c>
      <c r="AB445" s="83">
        <v>0</v>
      </c>
      <c r="AC445" s="83">
        <v>0</v>
      </c>
      <c r="AD445" s="83">
        <v>529418000</v>
      </c>
      <c r="AE445" s="83">
        <v>525984000</v>
      </c>
      <c r="AF445" s="83">
        <v>3435000</v>
      </c>
      <c r="AG445" s="83">
        <v>0</v>
      </c>
      <c r="AH445" s="83">
        <v>0</v>
      </c>
      <c r="AI445" s="83">
        <v>0</v>
      </c>
      <c r="AJ445" s="83">
        <v>0</v>
      </c>
      <c r="AK445" s="83">
        <v>0</v>
      </c>
      <c r="AL445" s="83">
        <v>0</v>
      </c>
      <c r="AM445" s="83">
        <v>0</v>
      </c>
      <c r="AN445" s="83">
        <v>0</v>
      </c>
      <c r="AO445" s="83">
        <v>0</v>
      </c>
      <c r="AP445" s="83">
        <v>0</v>
      </c>
      <c r="AQ445" s="83">
        <v>385000</v>
      </c>
      <c r="AR445" s="82">
        <v>2016</v>
      </c>
      <c r="AS445" s="83">
        <v>552801000</v>
      </c>
      <c r="AT445" s="83">
        <v>1805000</v>
      </c>
      <c r="AU445" s="83">
        <v>1000</v>
      </c>
      <c r="AV445" s="83">
        <v>1804000</v>
      </c>
      <c r="AW445" s="83">
        <v>550996000</v>
      </c>
      <c r="AX445" s="83">
        <v>0</v>
      </c>
      <c r="AY445" s="83">
        <v>0</v>
      </c>
      <c r="AZ445" s="83">
        <v>0</v>
      </c>
      <c r="BA445" s="83">
        <v>0</v>
      </c>
      <c r="BB445" s="84" t="s">
        <v>780</v>
      </c>
    </row>
    <row r="446" spans="1:54" x14ac:dyDescent="0.25">
      <c r="A446" s="62" t="str">
        <f t="shared" si="6"/>
        <v>1115325</v>
      </c>
      <c r="B446" s="68">
        <f>INDEX('Bilag 3'!$B$10:$B$637,MATCH('Data - enkelt'!A446,'Bilag 3'!$G$10:$G$637,0))</f>
        <v>11153</v>
      </c>
      <c r="C446" s="68">
        <f>INDEX('Bilag 3'!$D$10:$D$637,MATCH('Data - enkelt'!A446,'Bilag 3'!$G$10:$G$637,0))</f>
        <v>25</v>
      </c>
      <c r="D446" s="63" t="str">
        <f t="array" ref="D446">INDEX('Bilag 3'!$E$10:$E$636,MATCH(F446&amp;"_"&amp;G446,'Bilag 3'!$A$10:$A$636&amp;"_"&amp;'Bilag 3'!$C$10:$C$636,0))&amp;" - "&amp;INDEX('Bilag 3'!$F$10:$F$636,MATCH(F446&amp;"_"&amp;G446,'Bilag 3'!$A$10:$A$636&amp;"_"&amp;'Bilag 3'!$C$10:$C$636,0))</f>
        <v>Lægernes Invest - LI Aktier Emerging Markets</v>
      </c>
      <c r="E446" s="82">
        <v>201612</v>
      </c>
      <c r="F446" s="82">
        <v>11153</v>
      </c>
      <c r="G446" s="82">
        <v>25</v>
      </c>
      <c r="H446" s="83">
        <v>1000</v>
      </c>
      <c r="I446" s="83">
        <v>51000</v>
      </c>
      <c r="J446" s="83">
        <v>4372000</v>
      </c>
      <c r="K446" s="83">
        <v>0</v>
      </c>
      <c r="L446" s="83">
        <v>0</v>
      </c>
      <c r="M446" s="83">
        <v>0</v>
      </c>
      <c r="N446" s="83">
        <v>-2131000</v>
      </c>
      <c r="O446" s="83">
        <v>-320000</v>
      </c>
      <c r="P446" s="83">
        <v>21000</v>
      </c>
      <c r="Q446" s="83">
        <v>1098000</v>
      </c>
      <c r="R446" s="83">
        <v>3816000</v>
      </c>
      <c r="S446" s="83">
        <v>0</v>
      </c>
      <c r="T446" s="83">
        <v>-223000</v>
      </c>
      <c r="U446" s="84" t="s">
        <v>1166</v>
      </c>
      <c r="V446" s="83">
        <v>234772000</v>
      </c>
      <c r="W446" s="83">
        <v>7166000</v>
      </c>
      <c r="X446" s="83">
        <v>7166000</v>
      </c>
      <c r="Y446" s="83">
        <v>0</v>
      </c>
      <c r="Z446" s="83">
        <v>0</v>
      </c>
      <c r="AA446" s="83">
        <v>0</v>
      </c>
      <c r="AB446" s="83">
        <v>0</v>
      </c>
      <c r="AC446" s="83">
        <v>0</v>
      </c>
      <c r="AD446" s="83">
        <v>227105000</v>
      </c>
      <c r="AE446" s="83">
        <v>0</v>
      </c>
      <c r="AF446" s="83">
        <v>227105000</v>
      </c>
      <c r="AG446" s="83">
        <v>0</v>
      </c>
      <c r="AH446" s="83">
        <v>0</v>
      </c>
      <c r="AI446" s="83">
        <v>0</v>
      </c>
      <c r="AJ446" s="83">
        <v>0</v>
      </c>
      <c r="AK446" s="83">
        <v>0</v>
      </c>
      <c r="AL446" s="83">
        <v>0</v>
      </c>
      <c r="AM446" s="83">
        <v>0</v>
      </c>
      <c r="AN446" s="83">
        <v>0</v>
      </c>
      <c r="AO446" s="83">
        <v>0</v>
      </c>
      <c r="AP446" s="83">
        <v>0</v>
      </c>
      <c r="AQ446" s="83">
        <v>501000</v>
      </c>
      <c r="AR446" s="82">
        <v>2016</v>
      </c>
      <c r="AS446" s="83">
        <v>234772000</v>
      </c>
      <c r="AT446" s="83">
        <v>958000</v>
      </c>
      <c r="AU446" s="83">
        <v>0</v>
      </c>
      <c r="AV446" s="83">
        <v>958000</v>
      </c>
      <c r="AW446" s="83">
        <v>233158000</v>
      </c>
      <c r="AX446" s="83">
        <v>0</v>
      </c>
      <c r="AY446" s="83">
        <v>0</v>
      </c>
      <c r="AZ446" s="83">
        <v>0</v>
      </c>
      <c r="BA446" s="83">
        <v>656000</v>
      </c>
      <c r="BB446" s="84" t="s">
        <v>780</v>
      </c>
    </row>
    <row r="447" spans="1:54" x14ac:dyDescent="0.25">
      <c r="A447" s="62" t="str">
        <f t="shared" si="6"/>
        <v>1115326</v>
      </c>
      <c r="B447" s="68">
        <f>INDEX('Bilag 3'!$B$10:$B$637,MATCH('Data - enkelt'!A447,'Bilag 3'!$G$10:$G$637,0))</f>
        <v>11153</v>
      </c>
      <c r="C447" s="68">
        <f>INDEX('Bilag 3'!$D$10:$D$637,MATCH('Data - enkelt'!A447,'Bilag 3'!$G$10:$G$637,0))</f>
        <v>26</v>
      </c>
      <c r="D447" s="63" t="str">
        <f t="array" ref="D447">INDEX('Bilag 3'!$E$10:$E$636,MATCH(F447&amp;"_"&amp;G447,'Bilag 3'!$A$10:$A$636&amp;"_"&amp;'Bilag 3'!$C$10:$C$636,0))&amp;" - "&amp;INDEX('Bilag 3'!$F$10:$F$636,MATCH(F447&amp;"_"&amp;G447,'Bilag 3'!$A$10:$A$636&amp;"_"&amp;'Bilag 3'!$C$10:$C$636,0))</f>
        <v>Lægernes Invest - LI Obligationer Globale High Yield</v>
      </c>
      <c r="E447" s="82">
        <v>201612</v>
      </c>
      <c r="F447" s="82">
        <v>11153</v>
      </c>
      <c r="G447" s="82">
        <v>26</v>
      </c>
      <c r="H447" s="83">
        <v>77973000</v>
      </c>
      <c r="I447" s="83">
        <v>15000</v>
      </c>
      <c r="J447" s="83">
        <v>0</v>
      </c>
      <c r="K447" s="83">
        <v>118560000</v>
      </c>
      <c r="L447" s="83">
        <v>0</v>
      </c>
      <c r="M447" s="83">
        <v>0</v>
      </c>
      <c r="N447" s="83">
        <v>-60434000</v>
      </c>
      <c r="O447" s="83">
        <v>23783000</v>
      </c>
      <c r="P447" s="83">
        <v>-1940000</v>
      </c>
      <c r="Q447" s="83">
        <v>75000</v>
      </c>
      <c r="R447" s="83">
        <v>8426000</v>
      </c>
      <c r="S447" s="83">
        <v>0</v>
      </c>
      <c r="T447" s="83">
        <v>-262000</v>
      </c>
      <c r="U447" s="84" t="s">
        <v>1167</v>
      </c>
      <c r="V447" s="83">
        <v>1491566000</v>
      </c>
      <c r="W447" s="83">
        <v>9288000</v>
      </c>
      <c r="X447" s="83">
        <v>9288000</v>
      </c>
      <c r="Y447" s="83">
        <v>0</v>
      </c>
      <c r="Z447" s="83">
        <v>1402757000</v>
      </c>
      <c r="AA447" s="83">
        <v>0</v>
      </c>
      <c r="AB447" s="83">
        <v>925669000</v>
      </c>
      <c r="AC447" s="83">
        <v>477088000</v>
      </c>
      <c r="AD447" s="83">
        <v>0</v>
      </c>
      <c r="AE447" s="83">
        <v>0</v>
      </c>
      <c r="AF447" s="83">
        <v>0</v>
      </c>
      <c r="AG447" s="83">
        <v>0</v>
      </c>
      <c r="AH447" s="83">
        <v>0</v>
      </c>
      <c r="AI447" s="83">
        <v>0</v>
      </c>
      <c r="AJ447" s="83">
        <v>0</v>
      </c>
      <c r="AK447" s="83">
        <v>0</v>
      </c>
      <c r="AL447" s="83">
        <v>0</v>
      </c>
      <c r="AM447" s="83">
        <v>15409000</v>
      </c>
      <c r="AN447" s="83">
        <v>0</v>
      </c>
      <c r="AO447" s="83">
        <v>15409000</v>
      </c>
      <c r="AP447" s="83">
        <v>0</v>
      </c>
      <c r="AQ447" s="83">
        <v>64112000</v>
      </c>
      <c r="AR447" s="82">
        <v>2016</v>
      </c>
      <c r="AS447" s="83">
        <v>1491566000</v>
      </c>
      <c r="AT447" s="83">
        <v>26282000</v>
      </c>
      <c r="AU447" s="83">
        <v>24284000</v>
      </c>
      <c r="AV447" s="83">
        <v>1998000</v>
      </c>
      <c r="AW447" s="83">
        <v>1395376000</v>
      </c>
      <c r="AX447" s="83">
        <v>23245000</v>
      </c>
      <c r="AY447" s="83">
        <v>0</v>
      </c>
      <c r="AZ447" s="83">
        <v>23245000</v>
      </c>
      <c r="BA447" s="83">
        <v>46664000</v>
      </c>
      <c r="BB447" s="84" t="s">
        <v>780</v>
      </c>
    </row>
    <row r="448" spans="1:54" x14ac:dyDescent="0.25">
      <c r="A448" s="62" t="str">
        <f t="shared" si="6"/>
        <v>1115327</v>
      </c>
      <c r="B448" s="68">
        <f>INDEX('Bilag 3'!$B$10:$B$637,MATCH('Data - enkelt'!A448,'Bilag 3'!$G$10:$G$637,0))</f>
        <v>11153</v>
      </c>
      <c r="C448" s="68">
        <f>INDEX('Bilag 3'!$D$10:$D$637,MATCH('Data - enkelt'!A448,'Bilag 3'!$G$10:$G$637,0))</f>
        <v>27</v>
      </c>
      <c r="D448" s="63" t="str">
        <f t="array" ref="D448">INDEX('Bilag 3'!$E$10:$E$636,MATCH(F448&amp;"_"&amp;G448,'Bilag 3'!$A$10:$A$636&amp;"_"&amp;'Bilag 3'!$C$10:$C$636,0))&amp;" - "&amp;INDEX('Bilag 3'!$F$10:$F$636,MATCH(F448&amp;"_"&amp;G448,'Bilag 3'!$A$10:$A$636&amp;"_"&amp;'Bilag 3'!$C$10:$C$636,0))</f>
        <v>Lægernes Invest - LI Obligationer Globale Investment Grade</v>
      </c>
      <c r="E448" s="82">
        <v>201612</v>
      </c>
      <c r="F448" s="82">
        <v>11153</v>
      </c>
      <c r="G448" s="82">
        <v>27</v>
      </c>
      <c r="H448" s="83">
        <v>37708000</v>
      </c>
      <c r="I448" s="83">
        <v>19000</v>
      </c>
      <c r="J448" s="83">
        <v>0</v>
      </c>
      <c r="K448" s="83">
        <v>31220000</v>
      </c>
      <c r="L448" s="83">
        <v>0</v>
      </c>
      <c r="M448" s="83">
        <v>0</v>
      </c>
      <c r="N448" s="83">
        <v>-39651000</v>
      </c>
      <c r="O448" s="83">
        <v>112000</v>
      </c>
      <c r="P448" s="83">
        <v>-3000</v>
      </c>
      <c r="Q448" s="83">
        <v>132000</v>
      </c>
      <c r="R448" s="83">
        <v>7279000</v>
      </c>
      <c r="S448" s="83">
        <v>0</v>
      </c>
      <c r="T448" s="83">
        <v>17000</v>
      </c>
      <c r="U448" s="84" t="s">
        <v>1168</v>
      </c>
      <c r="V448" s="83">
        <v>1332466000</v>
      </c>
      <c r="W448" s="83">
        <v>9030000</v>
      </c>
      <c r="X448" s="83">
        <v>9030000</v>
      </c>
      <c r="Y448" s="83">
        <v>0</v>
      </c>
      <c r="Z448" s="83">
        <v>1247542000</v>
      </c>
      <c r="AA448" s="83">
        <v>2086000</v>
      </c>
      <c r="AB448" s="83">
        <v>1132930000</v>
      </c>
      <c r="AC448" s="83">
        <v>112526000</v>
      </c>
      <c r="AD448" s="83">
        <v>0</v>
      </c>
      <c r="AE448" s="83">
        <v>0</v>
      </c>
      <c r="AF448" s="83">
        <v>0</v>
      </c>
      <c r="AG448" s="83">
        <v>0</v>
      </c>
      <c r="AH448" s="83">
        <v>0</v>
      </c>
      <c r="AI448" s="83">
        <v>0</v>
      </c>
      <c r="AJ448" s="83">
        <v>0</v>
      </c>
      <c r="AK448" s="83">
        <v>0</v>
      </c>
      <c r="AL448" s="83">
        <v>0</v>
      </c>
      <c r="AM448" s="83">
        <v>18826000</v>
      </c>
      <c r="AN448" s="83">
        <v>2696000</v>
      </c>
      <c r="AO448" s="83">
        <v>16130000</v>
      </c>
      <c r="AP448" s="83">
        <v>0</v>
      </c>
      <c r="AQ448" s="83">
        <v>57068000</v>
      </c>
      <c r="AR448" s="82">
        <v>2016</v>
      </c>
      <c r="AS448" s="83">
        <v>1332466000</v>
      </c>
      <c r="AT448" s="83">
        <v>1921000</v>
      </c>
      <c r="AU448" s="83">
        <v>156000</v>
      </c>
      <c r="AV448" s="83">
        <v>1765000</v>
      </c>
      <c r="AW448" s="83">
        <v>1271480000</v>
      </c>
      <c r="AX448" s="83">
        <v>2144000</v>
      </c>
      <c r="AY448" s="83">
        <v>1716000</v>
      </c>
      <c r="AZ448" s="83">
        <v>428000</v>
      </c>
      <c r="BA448" s="83">
        <v>56920000</v>
      </c>
      <c r="BB448" s="84" t="s">
        <v>780</v>
      </c>
    </row>
    <row r="449" spans="1:54" x14ac:dyDescent="0.25">
      <c r="A449" s="62" t="str">
        <f t="shared" si="6"/>
        <v>1115328</v>
      </c>
      <c r="B449" s="68">
        <f>INDEX('Bilag 3'!$B$10:$B$637,MATCH('Data - enkelt'!A449,'Bilag 3'!$G$10:$G$637,0))</f>
        <v>11153</v>
      </c>
      <c r="C449" s="68">
        <f>INDEX('Bilag 3'!$D$10:$D$637,MATCH('Data - enkelt'!A449,'Bilag 3'!$G$10:$G$637,0))</f>
        <v>28</v>
      </c>
      <c r="D449" s="63" t="str">
        <f t="array" ref="D449">INDEX('Bilag 3'!$E$10:$E$636,MATCH(F449&amp;"_"&amp;G449,'Bilag 3'!$A$10:$A$636&amp;"_"&amp;'Bilag 3'!$C$10:$C$636,0))&amp;" - "&amp;INDEX('Bilag 3'!$F$10:$F$636,MATCH(F449&amp;"_"&amp;G449,'Bilag 3'!$A$10:$A$636&amp;"_"&amp;'Bilag 3'!$C$10:$C$636,0))</f>
        <v>Lægernes Invest - LI Obligationer Globale Investment Grade Akk. - KL</v>
      </c>
      <c r="E449" s="82">
        <v>201612</v>
      </c>
      <c r="F449" s="82">
        <v>11153</v>
      </c>
      <c r="G449" s="82">
        <v>28</v>
      </c>
      <c r="H449" s="83">
        <v>34597000</v>
      </c>
      <c r="I449" s="83">
        <v>15000</v>
      </c>
      <c r="J449" s="83">
        <v>0</v>
      </c>
      <c r="K449" s="83">
        <v>26652000</v>
      </c>
      <c r="L449" s="83">
        <v>0</v>
      </c>
      <c r="M449" s="83">
        <v>0</v>
      </c>
      <c r="N449" s="83">
        <v>-33726000</v>
      </c>
      <c r="O449" s="83">
        <v>425000</v>
      </c>
      <c r="P449" s="83">
        <v>27000</v>
      </c>
      <c r="Q449" s="83">
        <v>143000</v>
      </c>
      <c r="R449" s="83">
        <v>6786000</v>
      </c>
      <c r="S449" s="83">
        <v>0</v>
      </c>
      <c r="T449" s="83">
        <v>39000</v>
      </c>
      <c r="U449" s="84" t="s">
        <v>1169</v>
      </c>
      <c r="V449" s="83">
        <v>1201121000</v>
      </c>
      <c r="W449" s="83">
        <v>5659000</v>
      </c>
      <c r="X449" s="83">
        <v>5659000</v>
      </c>
      <c r="Y449" s="83">
        <v>0</v>
      </c>
      <c r="Z449" s="83">
        <v>1160109000</v>
      </c>
      <c r="AA449" s="83">
        <v>2086000</v>
      </c>
      <c r="AB449" s="83">
        <v>1053244000</v>
      </c>
      <c r="AC449" s="83">
        <v>104778000</v>
      </c>
      <c r="AD449" s="83">
        <v>0</v>
      </c>
      <c r="AE449" s="83">
        <v>0</v>
      </c>
      <c r="AF449" s="83">
        <v>0</v>
      </c>
      <c r="AG449" s="83">
        <v>0</v>
      </c>
      <c r="AH449" s="83">
        <v>0</v>
      </c>
      <c r="AI449" s="83">
        <v>0</v>
      </c>
      <c r="AJ449" s="83">
        <v>0</v>
      </c>
      <c r="AK449" s="83">
        <v>0</v>
      </c>
      <c r="AL449" s="83">
        <v>0</v>
      </c>
      <c r="AM449" s="83">
        <v>17306000</v>
      </c>
      <c r="AN449" s="83">
        <v>2497000</v>
      </c>
      <c r="AO449" s="83">
        <v>14809000</v>
      </c>
      <c r="AP449" s="83">
        <v>0</v>
      </c>
      <c r="AQ449" s="83">
        <v>18047000</v>
      </c>
      <c r="AR449" s="82">
        <v>2016</v>
      </c>
      <c r="AS449" s="83">
        <v>1201121000</v>
      </c>
      <c r="AT449" s="83">
        <v>1772000</v>
      </c>
      <c r="AU449" s="83">
        <v>157000</v>
      </c>
      <c r="AV449" s="83">
        <v>1616000</v>
      </c>
      <c r="AW449" s="83">
        <v>1179457000</v>
      </c>
      <c r="AX449" s="83">
        <v>1961000</v>
      </c>
      <c r="AY449" s="83">
        <v>1831000</v>
      </c>
      <c r="AZ449" s="83">
        <v>130000</v>
      </c>
      <c r="BA449" s="83">
        <v>17931000</v>
      </c>
      <c r="BB449" s="84" t="s">
        <v>780</v>
      </c>
    </row>
    <row r="450" spans="1:54" x14ac:dyDescent="0.25">
      <c r="A450" s="62" t="str">
        <f t="shared" si="6"/>
        <v>1115329</v>
      </c>
      <c r="B450" s="68">
        <f>INDEX('Bilag 3'!$B$10:$B$637,MATCH('Data - enkelt'!A450,'Bilag 3'!$G$10:$G$637,0))</f>
        <v>11153</v>
      </c>
      <c r="C450" s="68">
        <f>INDEX('Bilag 3'!$D$10:$D$637,MATCH('Data - enkelt'!A450,'Bilag 3'!$G$10:$G$637,0))</f>
        <v>29</v>
      </c>
      <c r="D450" s="63" t="str">
        <f t="array" ref="D450">INDEX('Bilag 3'!$E$10:$E$636,MATCH(F450&amp;"_"&amp;G450,'Bilag 3'!$A$10:$A$636&amp;"_"&amp;'Bilag 3'!$C$10:$C$636,0))&amp;" - "&amp;INDEX('Bilag 3'!$F$10:$F$636,MATCH(F450&amp;"_"&amp;G450,'Bilag 3'!$A$10:$A$636&amp;"_"&amp;'Bilag 3'!$C$10:$C$636,0))</f>
        <v>Lægernes Invest - LI Obligationer Emerging Markets</v>
      </c>
      <c r="E450" s="82">
        <v>201612</v>
      </c>
      <c r="F450" s="82">
        <v>11153</v>
      </c>
      <c r="G450" s="82">
        <v>29</v>
      </c>
      <c r="H450" s="83">
        <v>195815000</v>
      </c>
      <c r="I450" s="83">
        <v>77000</v>
      </c>
      <c r="J450" s="83">
        <v>0</v>
      </c>
      <c r="K450" s="83">
        <v>285731000</v>
      </c>
      <c r="L450" s="83">
        <v>0</v>
      </c>
      <c r="M450" s="83">
        <v>0</v>
      </c>
      <c r="N450" s="83">
        <v>-50813000</v>
      </c>
      <c r="O450" s="83">
        <v>-27045000</v>
      </c>
      <c r="P450" s="83">
        <v>0</v>
      </c>
      <c r="Q450" s="83">
        <v>196000</v>
      </c>
      <c r="R450" s="83">
        <v>27928000</v>
      </c>
      <c r="S450" s="83">
        <v>0</v>
      </c>
      <c r="T450" s="83">
        <v>-3663000</v>
      </c>
      <c r="U450" s="84"/>
      <c r="V450" s="83">
        <v>3758530000</v>
      </c>
      <c r="W450" s="83">
        <v>59323000</v>
      </c>
      <c r="X450" s="83">
        <v>59323000</v>
      </c>
      <c r="Y450" s="83">
        <v>0</v>
      </c>
      <c r="Z450" s="83">
        <v>3663326000</v>
      </c>
      <c r="AA450" s="83">
        <v>0</v>
      </c>
      <c r="AB450" s="83">
        <v>3416469000</v>
      </c>
      <c r="AC450" s="83">
        <v>246857000</v>
      </c>
      <c r="AD450" s="83">
        <v>0</v>
      </c>
      <c r="AE450" s="83">
        <v>0</v>
      </c>
      <c r="AF450" s="83">
        <v>0</v>
      </c>
      <c r="AG450" s="83">
        <v>0</v>
      </c>
      <c r="AH450" s="83">
        <v>0</v>
      </c>
      <c r="AI450" s="83">
        <v>0</v>
      </c>
      <c r="AJ450" s="83">
        <v>0</v>
      </c>
      <c r="AK450" s="83">
        <v>0</v>
      </c>
      <c r="AL450" s="83">
        <v>0</v>
      </c>
      <c r="AM450" s="83">
        <v>35881000</v>
      </c>
      <c r="AN450" s="83">
        <v>0</v>
      </c>
      <c r="AO450" s="83">
        <v>35881000</v>
      </c>
      <c r="AP450" s="83">
        <v>0</v>
      </c>
      <c r="AQ450" s="83">
        <v>0</v>
      </c>
      <c r="AR450" s="82">
        <v>2016</v>
      </c>
      <c r="AS450" s="83">
        <v>3758530000</v>
      </c>
      <c r="AT450" s="83">
        <v>9911000</v>
      </c>
      <c r="AU450" s="83">
        <v>0</v>
      </c>
      <c r="AV450" s="83">
        <v>9911000</v>
      </c>
      <c r="AW450" s="83">
        <v>3710109000</v>
      </c>
      <c r="AX450" s="83">
        <v>38510000</v>
      </c>
      <c r="AY450" s="83">
        <v>0</v>
      </c>
      <c r="AZ450" s="83">
        <v>38510000</v>
      </c>
      <c r="BA450" s="83">
        <v>0</v>
      </c>
      <c r="BB450" s="84" t="s">
        <v>780</v>
      </c>
    </row>
    <row r="451" spans="1:54" x14ac:dyDescent="0.25">
      <c r="A451" s="62" t="str">
        <f t="shared" ref="A451:A514" si="7">F451&amp;""&amp;G451</f>
        <v>1115330</v>
      </c>
      <c r="B451" s="68">
        <f>INDEX('Bilag 3'!$B$10:$B$637,MATCH('Data - enkelt'!A451,'Bilag 3'!$G$10:$G$637,0))</f>
        <v>11153</v>
      </c>
      <c r="C451" s="68">
        <f>INDEX('Bilag 3'!$D$10:$D$637,MATCH('Data - enkelt'!A451,'Bilag 3'!$G$10:$G$637,0))</f>
        <v>30</v>
      </c>
      <c r="D451" s="63" t="str">
        <f t="array" ref="D451">INDEX('Bilag 3'!$E$10:$E$636,MATCH(F451&amp;"_"&amp;G451,'Bilag 3'!$A$10:$A$636&amp;"_"&amp;'Bilag 3'!$C$10:$C$636,0))&amp;" - "&amp;INDEX('Bilag 3'!$F$10:$F$636,MATCH(F451&amp;"_"&amp;G451,'Bilag 3'!$A$10:$A$636&amp;"_"&amp;'Bilag 3'!$C$10:$C$636,0))</f>
        <v>Lægernes Invest - LI Obligationer Emerging Markets Akk. - KL</v>
      </c>
      <c r="E451" s="82">
        <v>201612</v>
      </c>
      <c r="F451" s="82">
        <v>11153</v>
      </c>
      <c r="G451" s="82">
        <v>30</v>
      </c>
      <c r="H451" s="83">
        <v>250773000</v>
      </c>
      <c r="I451" s="83">
        <v>34000</v>
      </c>
      <c r="J451" s="83">
        <v>0</v>
      </c>
      <c r="K451" s="83">
        <v>355607000</v>
      </c>
      <c r="L451" s="83">
        <v>0</v>
      </c>
      <c r="M451" s="83">
        <v>0</v>
      </c>
      <c r="N451" s="83">
        <v>-64169000</v>
      </c>
      <c r="O451" s="83">
        <v>-23577000</v>
      </c>
      <c r="P451" s="83">
        <v>0</v>
      </c>
      <c r="Q451" s="83">
        <v>298000</v>
      </c>
      <c r="R451" s="83">
        <v>33221000</v>
      </c>
      <c r="S451" s="83">
        <v>0</v>
      </c>
      <c r="T451" s="83">
        <v>-4724000</v>
      </c>
      <c r="U451" s="84"/>
      <c r="V451" s="83">
        <v>4336398000</v>
      </c>
      <c r="W451" s="83">
        <v>24855000</v>
      </c>
      <c r="X451" s="83">
        <v>24855000</v>
      </c>
      <c r="Y451" s="83">
        <v>0</v>
      </c>
      <c r="Z451" s="83">
        <v>4271863000</v>
      </c>
      <c r="AA451" s="83">
        <v>0</v>
      </c>
      <c r="AB451" s="83">
        <v>3982086000</v>
      </c>
      <c r="AC451" s="83">
        <v>289777000</v>
      </c>
      <c r="AD451" s="83">
        <v>0</v>
      </c>
      <c r="AE451" s="83">
        <v>0</v>
      </c>
      <c r="AF451" s="83">
        <v>0</v>
      </c>
      <c r="AG451" s="83">
        <v>0</v>
      </c>
      <c r="AH451" s="83">
        <v>0</v>
      </c>
      <c r="AI451" s="83">
        <v>0</v>
      </c>
      <c r="AJ451" s="83">
        <v>0</v>
      </c>
      <c r="AK451" s="83">
        <v>0</v>
      </c>
      <c r="AL451" s="83">
        <v>0</v>
      </c>
      <c r="AM451" s="83">
        <v>39680000</v>
      </c>
      <c r="AN451" s="83">
        <v>0</v>
      </c>
      <c r="AO451" s="83">
        <v>39680000</v>
      </c>
      <c r="AP451" s="83">
        <v>0</v>
      </c>
      <c r="AQ451" s="83">
        <v>0</v>
      </c>
      <c r="AR451" s="82">
        <v>2016</v>
      </c>
      <c r="AS451" s="83">
        <v>4336398000</v>
      </c>
      <c r="AT451" s="83">
        <v>11239000</v>
      </c>
      <c r="AU451" s="83">
        <v>1000</v>
      </c>
      <c r="AV451" s="83">
        <v>11239000</v>
      </c>
      <c r="AW451" s="83">
        <v>4281913000</v>
      </c>
      <c r="AX451" s="83">
        <v>43245000</v>
      </c>
      <c r="AY451" s="83">
        <v>0</v>
      </c>
      <c r="AZ451" s="83">
        <v>43245000</v>
      </c>
      <c r="BA451" s="83">
        <v>0</v>
      </c>
      <c r="BB451" s="84" t="s">
        <v>780</v>
      </c>
    </row>
    <row r="452" spans="1:54" x14ac:dyDescent="0.25">
      <c r="A452" s="62" t="str">
        <f t="shared" si="7"/>
        <v>1115331</v>
      </c>
      <c r="B452" s="68">
        <f>INDEX('Bilag 3'!$B$10:$B$637,MATCH('Data - enkelt'!A452,'Bilag 3'!$G$10:$G$637,0))</f>
        <v>11153</v>
      </c>
      <c r="C452" s="68">
        <f>INDEX('Bilag 3'!$D$10:$D$637,MATCH('Data - enkelt'!A452,'Bilag 3'!$G$10:$G$637,0))</f>
        <v>31</v>
      </c>
      <c r="D452" s="63" t="str">
        <f t="array" ref="D452">INDEX('Bilag 3'!$E$10:$E$636,MATCH(F452&amp;"_"&amp;G452,'Bilag 3'!$A$10:$A$636&amp;"_"&amp;'Bilag 3'!$C$10:$C$636,0))&amp;" - "&amp;INDEX('Bilag 3'!$F$10:$F$636,MATCH(F452&amp;"_"&amp;G452,'Bilag 3'!$A$10:$A$636&amp;"_"&amp;'Bilag 3'!$C$10:$C$636,0))</f>
        <v>Lægernes Invest - LI Aktier Globale Akk. - KL</v>
      </c>
      <c r="E452" s="82">
        <v>201612</v>
      </c>
      <c r="F452" s="82">
        <v>11153</v>
      </c>
      <c r="G452" s="82">
        <v>31</v>
      </c>
      <c r="H452" s="83">
        <v>20000</v>
      </c>
      <c r="I452" s="83">
        <v>8000</v>
      </c>
      <c r="J452" s="83">
        <v>4560000</v>
      </c>
      <c r="K452" s="83">
        <v>0</v>
      </c>
      <c r="L452" s="83">
        <v>0</v>
      </c>
      <c r="M452" s="83">
        <v>0</v>
      </c>
      <c r="N452" s="83">
        <v>-273000</v>
      </c>
      <c r="O452" s="83">
        <v>418000</v>
      </c>
      <c r="P452" s="83">
        <v>0</v>
      </c>
      <c r="Q452" s="83">
        <v>76000</v>
      </c>
      <c r="R452" s="83">
        <v>3586000</v>
      </c>
      <c r="S452" s="83">
        <v>0</v>
      </c>
      <c r="T452" s="83">
        <v>-491000</v>
      </c>
      <c r="U452" s="84"/>
      <c r="V452" s="83">
        <v>354537000</v>
      </c>
      <c r="W452" s="83">
        <v>7042000</v>
      </c>
      <c r="X452" s="83">
        <v>7042000</v>
      </c>
      <c r="Y452" s="83">
        <v>0</v>
      </c>
      <c r="Z452" s="83">
        <v>0</v>
      </c>
      <c r="AA452" s="83">
        <v>0</v>
      </c>
      <c r="AB452" s="83">
        <v>0</v>
      </c>
      <c r="AC452" s="83">
        <v>0</v>
      </c>
      <c r="AD452" s="83">
        <v>347206000</v>
      </c>
      <c r="AE452" s="83">
        <v>6020000</v>
      </c>
      <c r="AF452" s="83">
        <v>341187000</v>
      </c>
      <c r="AG452" s="83">
        <v>0</v>
      </c>
      <c r="AH452" s="83">
        <v>0</v>
      </c>
      <c r="AI452" s="83">
        <v>0</v>
      </c>
      <c r="AJ452" s="83">
        <v>0</v>
      </c>
      <c r="AK452" s="83">
        <v>0</v>
      </c>
      <c r="AL452" s="83">
        <v>0</v>
      </c>
      <c r="AM452" s="83">
        <v>0</v>
      </c>
      <c r="AN452" s="83">
        <v>0</v>
      </c>
      <c r="AO452" s="83">
        <v>0</v>
      </c>
      <c r="AP452" s="83">
        <v>0</v>
      </c>
      <c r="AQ452" s="83">
        <v>289000</v>
      </c>
      <c r="AR452" s="82">
        <v>2016</v>
      </c>
      <c r="AS452" s="83">
        <v>354537000</v>
      </c>
      <c r="AT452" s="83">
        <v>979000</v>
      </c>
      <c r="AU452" s="83">
        <v>2000</v>
      </c>
      <c r="AV452" s="83">
        <v>976000</v>
      </c>
      <c r="AW452" s="83">
        <v>353532000</v>
      </c>
      <c r="AX452" s="83">
        <v>0</v>
      </c>
      <c r="AY452" s="83">
        <v>0</v>
      </c>
      <c r="AZ452" s="83">
        <v>0</v>
      </c>
      <c r="BA452" s="83">
        <v>27000</v>
      </c>
      <c r="BB452" s="84" t="s">
        <v>780</v>
      </c>
    </row>
    <row r="453" spans="1:54" x14ac:dyDescent="0.25">
      <c r="A453" s="62" t="str">
        <f t="shared" si="7"/>
        <v>1115332</v>
      </c>
      <c r="B453" s="68">
        <f>INDEX('Bilag 3'!$B$10:$B$637,MATCH('Data - enkelt'!A453,'Bilag 3'!$G$10:$G$637,0))</f>
        <v>11153</v>
      </c>
      <c r="C453" s="68">
        <f>INDEX('Bilag 3'!$D$10:$D$637,MATCH('Data - enkelt'!A453,'Bilag 3'!$G$10:$G$637,0))</f>
        <v>32</v>
      </c>
      <c r="D453" s="63" t="str">
        <f t="array" ref="D453">INDEX('Bilag 3'!$E$10:$E$636,MATCH(F453&amp;"_"&amp;G453,'Bilag 3'!$A$10:$A$636&amp;"_"&amp;'Bilag 3'!$C$10:$C$636,0))&amp;" - "&amp;INDEX('Bilag 3'!$F$10:$F$636,MATCH(F453&amp;"_"&amp;G453,'Bilag 3'!$A$10:$A$636&amp;"_"&amp;'Bilag 3'!$C$10:$C$636,0))</f>
        <v>Lægernes Invest - LI Aktier Globale II Akk. - KL</v>
      </c>
      <c r="E453" s="82">
        <v>201612</v>
      </c>
      <c r="F453" s="82">
        <v>11153</v>
      </c>
      <c r="G453" s="82">
        <v>32</v>
      </c>
      <c r="H453" s="83">
        <v>16000</v>
      </c>
      <c r="I453" s="83">
        <v>12000</v>
      </c>
      <c r="J453" s="83">
        <v>7746000</v>
      </c>
      <c r="K453" s="83">
        <v>1000</v>
      </c>
      <c r="L453" s="83">
        <v>0</v>
      </c>
      <c r="M453" s="83">
        <v>0</v>
      </c>
      <c r="N453" s="83">
        <v>0</v>
      </c>
      <c r="O453" s="83">
        <v>37000</v>
      </c>
      <c r="P453" s="83">
        <v>2000</v>
      </c>
      <c r="Q453" s="83">
        <v>151000</v>
      </c>
      <c r="R453" s="83">
        <v>4496000</v>
      </c>
      <c r="S453" s="83">
        <v>0</v>
      </c>
      <c r="T453" s="83">
        <v>-897000</v>
      </c>
      <c r="U453" s="84"/>
      <c r="V453" s="83">
        <v>362361000</v>
      </c>
      <c r="W453" s="83">
        <v>7173000</v>
      </c>
      <c r="X453" s="83">
        <v>7173000</v>
      </c>
      <c r="Y453" s="83">
        <v>0</v>
      </c>
      <c r="Z453" s="83">
        <v>0</v>
      </c>
      <c r="AA453" s="83">
        <v>0</v>
      </c>
      <c r="AB453" s="83">
        <v>0</v>
      </c>
      <c r="AC453" s="83">
        <v>0</v>
      </c>
      <c r="AD453" s="83">
        <v>354726000</v>
      </c>
      <c r="AE453" s="83">
        <v>4239000</v>
      </c>
      <c r="AF453" s="83">
        <v>350487000</v>
      </c>
      <c r="AG453" s="83">
        <v>0</v>
      </c>
      <c r="AH453" s="83">
        <v>0</v>
      </c>
      <c r="AI453" s="83">
        <v>0</v>
      </c>
      <c r="AJ453" s="83">
        <v>0</v>
      </c>
      <c r="AK453" s="83">
        <v>0</v>
      </c>
      <c r="AL453" s="83">
        <v>0</v>
      </c>
      <c r="AM453" s="83">
        <v>0</v>
      </c>
      <c r="AN453" s="83">
        <v>0</v>
      </c>
      <c r="AO453" s="83">
        <v>0</v>
      </c>
      <c r="AP453" s="83">
        <v>0</v>
      </c>
      <c r="AQ453" s="83">
        <v>463000</v>
      </c>
      <c r="AR453" s="82">
        <v>2016</v>
      </c>
      <c r="AS453" s="83">
        <v>362361000</v>
      </c>
      <c r="AT453" s="83">
        <v>1028000</v>
      </c>
      <c r="AU453" s="83">
        <v>0</v>
      </c>
      <c r="AV453" s="83">
        <v>1028000</v>
      </c>
      <c r="AW453" s="83">
        <v>361334000</v>
      </c>
      <c r="AX453" s="83">
        <v>0</v>
      </c>
      <c r="AY453" s="83">
        <v>0</v>
      </c>
      <c r="AZ453" s="83">
        <v>0</v>
      </c>
      <c r="BA453" s="83">
        <v>0</v>
      </c>
      <c r="BB453" s="84" t="s">
        <v>780</v>
      </c>
    </row>
    <row r="454" spans="1:54" x14ac:dyDescent="0.25">
      <c r="A454" s="62" t="str">
        <f t="shared" si="7"/>
        <v>1115333</v>
      </c>
      <c r="B454" s="68">
        <f>INDEX('Bilag 3'!$B$10:$B$637,MATCH('Data - enkelt'!A454,'Bilag 3'!$G$10:$G$637,0))</f>
        <v>11153</v>
      </c>
      <c r="C454" s="68">
        <f>INDEX('Bilag 3'!$D$10:$D$637,MATCH('Data - enkelt'!A454,'Bilag 3'!$G$10:$G$637,0))</f>
        <v>33</v>
      </c>
      <c r="D454" s="63" t="str">
        <f t="array" ref="D454">INDEX('Bilag 3'!$E$10:$E$636,MATCH(F454&amp;"_"&amp;G454,'Bilag 3'!$A$10:$A$636&amp;"_"&amp;'Bilag 3'!$C$10:$C$636,0))&amp;" - "&amp;INDEX('Bilag 3'!$F$10:$F$636,MATCH(F454&amp;"_"&amp;G454,'Bilag 3'!$A$10:$A$636&amp;"_"&amp;'Bilag 3'!$C$10:$C$636,0))</f>
        <v>Lægernes Invest - LI Obligationer Europa Akk. - KL</v>
      </c>
      <c r="E454" s="82">
        <v>201612</v>
      </c>
      <c r="F454" s="82">
        <v>11153</v>
      </c>
      <c r="G454" s="82">
        <v>33</v>
      </c>
      <c r="H454" s="83">
        <v>11103000</v>
      </c>
      <c r="I454" s="83">
        <v>34000</v>
      </c>
      <c r="J454" s="83">
        <v>0</v>
      </c>
      <c r="K454" s="83">
        <v>13903000</v>
      </c>
      <c r="L454" s="83">
        <v>0</v>
      </c>
      <c r="M454" s="83">
        <v>0</v>
      </c>
      <c r="N454" s="83">
        <v>1000</v>
      </c>
      <c r="O454" s="83">
        <v>0</v>
      </c>
      <c r="P454" s="83">
        <v>0</v>
      </c>
      <c r="Q454" s="83">
        <v>9000</v>
      </c>
      <c r="R454" s="83">
        <v>1899000</v>
      </c>
      <c r="S454" s="83">
        <v>0</v>
      </c>
      <c r="T454" s="83">
        <v>0</v>
      </c>
      <c r="U454" s="84"/>
      <c r="V454" s="83">
        <v>433536000</v>
      </c>
      <c r="W454" s="83">
        <v>676000</v>
      </c>
      <c r="X454" s="83">
        <v>676000</v>
      </c>
      <c r="Y454" s="83">
        <v>0</v>
      </c>
      <c r="Z454" s="83">
        <v>412922000</v>
      </c>
      <c r="AA454" s="83">
        <v>412922000</v>
      </c>
      <c r="AB454" s="83">
        <v>0</v>
      </c>
      <c r="AC454" s="83">
        <v>0</v>
      </c>
      <c r="AD454" s="83">
        <v>0</v>
      </c>
      <c r="AE454" s="83">
        <v>0</v>
      </c>
      <c r="AF454" s="83">
        <v>0</v>
      </c>
      <c r="AG454" s="83">
        <v>0</v>
      </c>
      <c r="AH454" s="83">
        <v>0</v>
      </c>
      <c r="AI454" s="83">
        <v>0</v>
      </c>
      <c r="AJ454" s="83">
        <v>0</v>
      </c>
      <c r="AK454" s="83">
        <v>0</v>
      </c>
      <c r="AL454" s="83">
        <v>0</v>
      </c>
      <c r="AM454" s="83">
        <v>0</v>
      </c>
      <c r="AN454" s="83">
        <v>0</v>
      </c>
      <c r="AO454" s="83">
        <v>0</v>
      </c>
      <c r="AP454" s="83">
        <v>0</v>
      </c>
      <c r="AQ454" s="83">
        <v>19937000</v>
      </c>
      <c r="AR454" s="82">
        <v>2016</v>
      </c>
      <c r="AS454" s="83">
        <v>433536000</v>
      </c>
      <c r="AT454" s="83">
        <v>436000</v>
      </c>
      <c r="AU454" s="83">
        <v>0</v>
      </c>
      <c r="AV454" s="83">
        <v>435000</v>
      </c>
      <c r="AW454" s="83">
        <v>413841000</v>
      </c>
      <c r="AX454" s="83">
        <v>0</v>
      </c>
      <c r="AY454" s="83">
        <v>0</v>
      </c>
      <c r="AZ454" s="83">
        <v>0</v>
      </c>
      <c r="BA454" s="83">
        <v>19259000</v>
      </c>
      <c r="BB454" s="84" t="s">
        <v>780</v>
      </c>
    </row>
    <row r="455" spans="1:54" x14ac:dyDescent="0.25">
      <c r="A455" s="62" t="str">
        <f t="shared" si="7"/>
        <v>1115334</v>
      </c>
      <c r="B455" s="68">
        <f>INDEX('Bilag 3'!$B$10:$B$637,MATCH('Data - enkelt'!A455,'Bilag 3'!$G$10:$G$637,0))</f>
        <v>11153</v>
      </c>
      <c r="C455" s="68">
        <f>INDEX('Bilag 3'!$D$10:$D$637,MATCH('Data - enkelt'!A455,'Bilag 3'!$G$10:$G$637,0))</f>
        <v>34</v>
      </c>
      <c r="D455" s="63" t="str">
        <f t="array" ref="D455">INDEX('Bilag 3'!$E$10:$E$636,MATCH(F455&amp;"_"&amp;G455,'Bilag 3'!$A$10:$A$636&amp;"_"&amp;'Bilag 3'!$C$10:$C$636,0))&amp;" - "&amp;INDEX('Bilag 3'!$F$10:$F$636,MATCH(F455&amp;"_"&amp;G455,'Bilag 3'!$A$10:$A$636&amp;"_"&amp;'Bilag 3'!$C$10:$C$636,0))</f>
        <v>Lægernes Invest - LI Aktier Globale III</v>
      </c>
      <c r="E455" s="82">
        <v>201612</v>
      </c>
      <c r="F455" s="82">
        <v>11153</v>
      </c>
      <c r="G455" s="82">
        <v>34</v>
      </c>
      <c r="H455" s="83">
        <v>6000</v>
      </c>
      <c r="I455" s="83">
        <v>111000</v>
      </c>
      <c r="J455" s="83">
        <v>18808000</v>
      </c>
      <c r="K455" s="83">
        <v>0</v>
      </c>
      <c r="L455" s="83">
        <v>0</v>
      </c>
      <c r="M455" s="83">
        <v>0</v>
      </c>
      <c r="N455" s="83">
        <v>101000</v>
      </c>
      <c r="O455" s="83">
        <v>752000</v>
      </c>
      <c r="P455" s="83">
        <v>-3000</v>
      </c>
      <c r="Q455" s="83">
        <v>771000</v>
      </c>
      <c r="R455" s="83">
        <v>9652000</v>
      </c>
      <c r="S455" s="83">
        <v>0</v>
      </c>
      <c r="T455" s="83">
        <v>-2415000</v>
      </c>
      <c r="U455" s="84"/>
      <c r="V455" s="83">
        <v>1150870000</v>
      </c>
      <c r="W455" s="83">
        <v>1494000</v>
      </c>
      <c r="X455" s="83">
        <v>1494000</v>
      </c>
      <c r="Y455" s="83">
        <v>0</v>
      </c>
      <c r="Z455" s="83">
        <v>0</v>
      </c>
      <c r="AA455" s="83">
        <v>0</v>
      </c>
      <c r="AB455" s="83">
        <v>0</v>
      </c>
      <c r="AC455" s="83">
        <v>0</v>
      </c>
      <c r="AD455" s="83">
        <v>1148312000</v>
      </c>
      <c r="AE455" s="83">
        <v>0</v>
      </c>
      <c r="AF455" s="83">
        <v>1148312000</v>
      </c>
      <c r="AG455" s="83">
        <v>0</v>
      </c>
      <c r="AH455" s="83">
        <v>0</v>
      </c>
      <c r="AI455" s="83">
        <v>0</v>
      </c>
      <c r="AJ455" s="83">
        <v>0</v>
      </c>
      <c r="AK455" s="83">
        <v>0</v>
      </c>
      <c r="AL455" s="83">
        <v>0</v>
      </c>
      <c r="AM455" s="83">
        <v>0</v>
      </c>
      <c r="AN455" s="83">
        <v>0</v>
      </c>
      <c r="AO455" s="83">
        <v>0</v>
      </c>
      <c r="AP455" s="83">
        <v>0</v>
      </c>
      <c r="AQ455" s="83">
        <v>1063000</v>
      </c>
      <c r="AR455" s="82">
        <v>2016</v>
      </c>
      <c r="AS455" s="83">
        <v>1150870000</v>
      </c>
      <c r="AT455" s="83">
        <v>2827000</v>
      </c>
      <c r="AU455" s="83">
        <v>0</v>
      </c>
      <c r="AV455" s="83">
        <v>2827000</v>
      </c>
      <c r="AW455" s="83">
        <v>1148043000</v>
      </c>
      <c r="AX455" s="83">
        <v>0</v>
      </c>
      <c r="AY455" s="83">
        <v>0</v>
      </c>
      <c r="AZ455" s="83">
        <v>0</v>
      </c>
      <c r="BA455" s="83">
        <v>0</v>
      </c>
      <c r="BB455" s="84" t="s">
        <v>780</v>
      </c>
    </row>
    <row r="456" spans="1:54" x14ac:dyDescent="0.25">
      <c r="A456" s="62" t="str">
        <f t="shared" si="7"/>
        <v>1115335</v>
      </c>
      <c r="B456" s="68">
        <f>INDEX('Bilag 3'!$B$10:$B$637,MATCH('Data - enkelt'!A456,'Bilag 3'!$G$10:$G$637,0))</f>
        <v>11153</v>
      </c>
      <c r="C456" s="68">
        <f>INDEX('Bilag 3'!$D$10:$D$637,MATCH('Data - enkelt'!A456,'Bilag 3'!$G$10:$G$637,0))</f>
        <v>35</v>
      </c>
      <c r="D456" s="63" t="str">
        <f t="array" ref="D456">INDEX('Bilag 3'!$E$10:$E$636,MATCH(F456&amp;"_"&amp;G456,'Bilag 3'!$A$10:$A$636&amp;"_"&amp;'Bilag 3'!$C$10:$C$636,0))&amp;" - "&amp;INDEX('Bilag 3'!$F$10:$F$636,MATCH(F456&amp;"_"&amp;G456,'Bilag 3'!$A$10:$A$636&amp;"_"&amp;'Bilag 3'!$C$10:$C$636,0))</f>
        <v>Lægernes Invest - LI Obligationer USA KL</v>
      </c>
      <c r="E456" s="82">
        <v>201612</v>
      </c>
      <c r="F456" s="82">
        <v>11153</v>
      </c>
      <c r="G456" s="82">
        <v>35</v>
      </c>
      <c r="H456" s="83">
        <v>4017000</v>
      </c>
      <c r="I456" s="83">
        <v>1000</v>
      </c>
      <c r="J456" s="83">
        <v>0</v>
      </c>
      <c r="K456" s="83">
        <v>28878000</v>
      </c>
      <c r="L456" s="83">
        <v>0</v>
      </c>
      <c r="M456" s="83">
        <v>0</v>
      </c>
      <c r="N456" s="83">
        <v>-39711000</v>
      </c>
      <c r="O456" s="83">
        <v>39000</v>
      </c>
      <c r="P456" s="83">
        <v>0</v>
      </c>
      <c r="Q456" s="83">
        <v>0</v>
      </c>
      <c r="R456" s="83">
        <v>811000</v>
      </c>
      <c r="S456" s="83">
        <v>0</v>
      </c>
      <c r="T456" s="83">
        <v>0</v>
      </c>
      <c r="U456" s="84"/>
      <c r="V456" s="83">
        <v>2633354000</v>
      </c>
      <c r="W456" s="83">
        <v>47792000</v>
      </c>
      <c r="X456" s="83">
        <v>47792000</v>
      </c>
      <c r="Y456" s="83">
        <v>0</v>
      </c>
      <c r="Z456" s="83">
        <v>2585562000</v>
      </c>
      <c r="AA456" s="83">
        <v>0</v>
      </c>
      <c r="AB456" s="83">
        <v>2585562000</v>
      </c>
      <c r="AC456" s="83">
        <v>0</v>
      </c>
      <c r="AD456" s="83">
        <v>0</v>
      </c>
      <c r="AE456" s="83">
        <v>0</v>
      </c>
      <c r="AF456" s="83">
        <v>0</v>
      </c>
      <c r="AG456" s="83">
        <v>0</v>
      </c>
      <c r="AH456" s="83">
        <v>0</v>
      </c>
      <c r="AI456" s="83">
        <v>0</v>
      </c>
      <c r="AJ456" s="83">
        <v>0</v>
      </c>
      <c r="AK456" s="83">
        <v>0</v>
      </c>
      <c r="AL456" s="83">
        <v>0</v>
      </c>
      <c r="AM456" s="83">
        <v>0</v>
      </c>
      <c r="AN456" s="83">
        <v>0</v>
      </c>
      <c r="AO456" s="83">
        <v>0</v>
      </c>
      <c r="AP456" s="83">
        <v>0</v>
      </c>
      <c r="AQ456" s="83">
        <v>0</v>
      </c>
      <c r="AR456" s="82">
        <v>2016</v>
      </c>
      <c r="AS456" s="83">
        <v>2633354000</v>
      </c>
      <c r="AT456" s="83">
        <v>733000</v>
      </c>
      <c r="AU456" s="83">
        <v>0</v>
      </c>
      <c r="AV456" s="83">
        <v>733000</v>
      </c>
      <c r="AW456" s="83">
        <v>2592911000</v>
      </c>
      <c r="AX456" s="83">
        <v>39711000</v>
      </c>
      <c r="AY456" s="83">
        <v>0</v>
      </c>
      <c r="AZ456" s="83">
        <v>39711000</v>
      </c>
      <c r="BA456" s="83">
        <v>0</v>
      </c>
      <c r="BB456" s="84" t="s">
        <v>780</v>
      </c>
    </row>
    <row r="457" spans="1:54" x14ac:dyDescent="0.25">
      <c r="A457" s="62" t="str">
        <f t="shared" si="7"/>
        <v>111556</v>
      </c>
      <c r="B457" s="68">
        <f>INDEX('Bilag 3'!$B$10:$B$637,MATCH('Data - enkelt'!A457,'Bilag 3'!$G$10:$G$637,0))</f>
        <v>11155</v>
      </c>
      <c r="C457" s="68">
        <f>INDEX('Bilag 3'!$D$10:$D$637,MATCH('Data - enkelt'!A457,'Bilag 3'!$G$10:$G$637,0))</f>
        <v>6</v>
      </c>
      <c r="D457" s="63" t="str">
        <f t="array" ref="D457">INDEX('Bilag 3'!$E$10:$E$636,MATCH(F457&amp;"_"&amp;G457,'Bilag 3'!$A$10:$A$636&amp;"_"&amp;'Bilag 3'!$C$10:$C$636,0))&amp;" - "&amp;INDEX('Bilag 3'!$F$10:$F$636,MATCH(F457&amp;"_"&amp;G457,'Bilag 3'!$A$10:$A$636&amp;"_"&amp;'Bilag 3'!$C$10:$C$636,0))</f>
        <v>Investin - Optimal VerdensIndex Moderat</v>
      </c>
      <c r="E457" s="82">
        <v>201612</v>
      </c>
      <c r="F457" s="82">
        <v>11155</v>
      </c>
      <c r="G457" s="82">
        <v>6</v>
      </c>
      <c r="H457" s="83">
        <v>5451000</v>
      </c>
      <c r="I457" s="83">
        <v>258000</v>
      </c>
      <c r="J457" s="83">
        <v>8599000</v>
      </c>
      <c r="K457" s="83">
        <v>4101000</v>
      </c>
      <c r="L457" s="83">
        <v>0</v>
      </c>
      <c r="M457" s="83">
        <v>0</v>
      </c>
      <c r="N457" s="83">
        <v>0</v>
      </c>
      <c r="O457" s="83">
        <v>-61000</v>
      </c>
      <c r="P457" s="83">
        <v>0</v>
      </c>
      <c r="Q457" s="83">
        <v>21000</v>
      </c>
      <c r="R457" s="83">
        <v>3432000</v>
      </c>
      <c r="S457" s="83">
        <v>0</v>
      </c>
      <c r="T457" s="83">
        <v>-178000</v>
      </c>
      <c r="U457" s="84" t="s">
        <v>1170</v>
      </c>
      <c r="V457" s="83">
        <v>846528000</v>
      </c>
      <c r="W457" s="83">
        <v>40661000</v>
      </c>
      <c r="X457" s="83">
        <v>40661000</v>
      </c>
      <c r="Y457" s="83">
        <v>0</v>
      </c>
      <c r="Z457" s="83">
        <v>205067000</v>
      </c>
      <c r="AA457" s="83">
        <v>205067000</v>
      </c>
      <c r="AB457" s="83">
        <v>0</v>
      </c>
      <c r="AC457" s="83">
        <v>0</v>
      </c>
      <c r="AD457" s="83">
        <v>0</v>
      </c>
      <c r="AE457" s="83">
        <v>0</v>
      </c>
      <c r="AF457" s="83">
        <v>0</v>
      </c>
      <c r="AG457" s="83">
        <v>0</v>
      </c>
      <c r="AH457" s="83">
        <v>0</v>
      </c>
      <c r="AI457" s="83">
        <v>0</v>
      </c>
      <c r="AJ457" s="83">
        <v>563905000</v>
      </c>
      <c r="AK457" s="83">
        <v>36078000</v>
      </c>
      <c r="AL457" s="83">
        <v>527827000</v>
      </c>
      <c r="AM457" s="83">
        <v>0</v>
      </c>
      <c r="AN457" s="83">
        <v>0</v>
      </c>
      <c r="AO457" s="83">
        <v>0</v>
      </c>
      <c r="AP457" s="83">
        <v>0</v>
      </c>
      <c r="AQ457" s="83">
        <v>36895000</v>
      </c>
      <c r="AR457" s="82">
        <v>2016</v>
      </c>
      <c r="AS457" s="83">
        <v>846528000</v>
      </c>
      <c r="AT457" s="83">
        <v>604000</v>
      </c>
      <c r="AU457" s="83">
        <v>11000</v>
      </c>
      <c r="AV457" s="83">
        <v>593000</v>
      </c>
      <c r="AW457" s="83">
        <v>838362000</v>
      </c>
      <c r="AX457" s="83">
        <v>0</v>
      </c>
      <c r="AY457" s="83">
        <v>0</v>
      </c>
      <c r="AZ457" s="83">
        <v>0</v>
      </c>
      <c r="BA457" s="83">
        <v>7562000</v>
      </c>
      <c r="BB457" s="84" t="s">
        <v>780</v>
      </c>
    </row>
    <row r="458" spans="1:54" x14ac:dyDescent="0.25">
      <c r="A458" s="62" t="str">
        <f t="shared" si="7"/>
        <v>111559</v>
      </c>
      <c r="B458" s="68">
        <f>INDEX('Bilag 3'!$B$10:$B$637,MATCH('Data - enkelt'!A458,'Bilag 3'!$G$10:$G$637,0))</f>
        <v>11155</v>
      </c>
      <c r="C458" s="68">
        <f>INDEX('Bilag 3'!$D$10:$D$637,MATCH('Data - enkelt'!A458,'Bilag 3'!$G$10:$G$637,0))</f>
        <v>9</v>
      </c>
      <c r="D458" s="63" t="str">
        <f t="array" ref="D458">INDEX('Bilag 3'!$E$10:$E$636,MATCH(F458&amp;"_"&amp;G458,'Bilag 3'!$A$10:$A$636&amp;"_"&amp;'Bilag 3'!$C$10:$C$636,0))&amp;" - "&amp;INDEX('Bilag 3'!$F$10:$F$636,MATCH(F458&amp;"_"&amp;G458,'Bilag 3'!$A$10:$A$636&amp;"_"&amp;'Bilag 3'!$C$10:$C$636,0))</f>
        <v>Investin - Balanced Risk Allocation</v>
      </c>
      <c r="E458" s="82">
        <v>201612</v>
      </c>
      <c r="F458" s="82">
        <v>11155</v>
      </c>
      <c r="G458" s="82">
        <v>9</v>
      </c>
      <c r="H458" s="83">
        <v>30711000</v>
      </c>
      <c r="I458" s="83">
        <v>257000</v>
      </c>
      <c r="J458" s="83">
        <v>7506000</v>
      </c>
      <c r="K458" s="83">
        <v>-3523000</v>
      </c>
      <c r="L458" s="83">
        <v>0</v>
      </c>
      <c r="M458" s="83">
        <v>0</v>
      </c>
      <c r="N458" s="83">
        <v>-28912000</v>
      </c>
      <c r="O458" s="83">
        <v>20916000</v>
      </c>
      <c r="P458" s="83">
        <v>-19000</v>
      </c>
      <c r="Q458" s="83">
        <v>4378000</v>
      </c>
      <c r="R458" s="83">
        <v>27950000</v>
      </c>
      <c r="S458" s="83">
        <v>0</v>
      </c>
      <c r="T458" s="83">
        <v>-859000</v>
      </c>
      <c r="U458" s="84" t="s">
        <v>1171</v>
      </c>
      <c r="V458" s="83">
        <v>2939955000</v>
      </c>
      <c r="W458" s="83">
        <v>4083000</v>
      </c>
      <c r="X458" s="83">
        <v>4083000</v>
      </c>
      <c r="Y458" s="83">
        <v>0</v>
      </c>
      <c r="Z458" s="83">
        <v>0</v>
      </c>
      <c r="AA458" s="83">
        <v>0</v>
      </c>
      <c r="AB458" s="83">
        <v>0</v>
      </c>
      <c r="AC458" s="83">
        <v>0</v>
      </c>
      <c r="AD458" s="83">
        <v>2933223000</v>
      </c>
      <c r="AE458" s="83">
        <v>19542000</v>
      </c>
      <c r="AF458" s="83">
        <v>2913681000</v>
      </c>
      <c r="AG458" s="83">
        <v>0</v>
      </c>
      <c r="AH458" s="83">
        <v>0</v>
      </c>
      <c r="AI458" s="83">
        <v>0</v>
      </c>
      <c r="AJ458" s="83">
        <v>0</v>
      </c>
      <c r="AK458" s="83">
        <v>0</v>
      </c>
      <c r="AL458" s="83">
        <v>0</v>
      </c>
      <c r="AM458" s="83">
        <v>1000</v>
      </c>
      <c r="AN458" s="83">
        <v>0</v>
      </c>
      <c r="AO458" s="83">
        <v>1000</v>
      </c>
      <c r="AP458" s="83">
        <v>0</v>
      </c>
      <c r="AQ458" s="83">
        <v>2649000</v>
      </c>
      <c r="AR458" s="82">
        <v>2016</v>
      </c>
      <c r="AS458" s="83">
        <v>2939955000</v>
      </c>
      <c r="AT458" s="83">
        <v>2817000</v>
      </c>
      <c r="AU458" s="83">
        <v>8000</v>
      </c>
      <c r="AV458" s="83">
        <v>2809000</v>
      </c>
      <c r="AW458" s="83">
        <v>2937138000</v>
      </c>
      <c r="AX458" s="83">
        <v>0</v>
      </c>
      <c r="AY458" s="83">
        <v>0</v>
      </c>
      <c r="AZ458" s="83">
        <v>0</v>
      </c>
      <c r="BA458" s="83">
        <v>0</v>
      </c>
      <c r="BB458" s="84" t="s">
        <v>780</v>
      </c>
    </row>
    <row r="459" spans="1:54" x14ac:dyDescent="0.25">
      <c r="A459" s="62" t="str">
        <f t="shared" si="7"/>
        <v>1115511</v>
      </c>
      <c r="B459" s="68">
        <f>INDEX('Bilag 3'!$B$10:$B$637,MATCH('Data - enkelt'!A459,'Bilag 3'!$G$10:$G$637,0))</f>
        <v>11155</v>
      </c>
      <c r="C459" s="68">
        <f>INDEX('Bilag 3'!$D$10:$D$637,MATCH('Data - enkelt'!A459,'Bilag 3'!$G$10:$G$637,0))</f>
        <v>11</v>
      </c>
      <c r="D459" s="63" t="str">
        <f t="array" ref="D459">INDEX('Bilag 3'!$E$10:$E$636,MATCH(F459&amp;"_"&amp;G459,'Bilag 3'!$A$10:$A$636&amp;"_"&amp;'Bilag 3'!$C$10:$C$636,0))&amp;" - "&amp;INDEX('Bilag 3'!$F$10:$F$636,MATCH(F459&amp;"_"&amp;G459,'Bilag 3'!$A$10:$A$636&amp;"_"&amp;'Bilag 3'!$C$10:$C$636,0))</f>
        <v>Investin - Demetra</v>
      </c>
      <c r="E459" s="82">
        <v>201612</v>
      </c>
      <c r="F459" s="82">
        <v>11155</v>
      </c>
      <c r="G459" s="82">
        <v>11</v>
      </c>
      <c r="H459" s="83">
        <v>7190000</v>
      </c>
      <c r="I459" s="83">
        <v>197000</v>
      </c>
      <c r="J459" s="83">
        <v>458000</v>
      </c>
      <c r="K459" s="83">
        <v>16837000</v>
      </c>
      <c r="L459" s="83">
        <v>0</v>
      </c>
      <c r="M459" s="83">
        <v>0</v>
      </c>
      <c r="N459" s="83">
        <v>-53000</v>
      </c>
      <c r="O459" s="83">
        <v>-95000</v>
      </c>
      <c r="P459" s="83">
        <v>0</v>
      </c>
      <c r="Q459" s="83">
        <v>83000</v>
      </c>
      <c r="R459" s="83">
        <v>4298000</v>
      </c>
      <c r="S459" s="83">
        <v>0</v>
      </c>
      <c r="T459" s="83">
        <v>-69000</v>
      </c>
      <c r="U459" s="84" t="s">
        <v>1172</v>
      </c>
      <c r="V459" s="83">
        <v>366315000</v>
      </c>
      <c r="W459" s="83">
        <v>9029000</v>
      </c>
      <c r="X459" s="83">
        <v>9029000</v>
      </c>
      <c r="Y459" s="83">
        <v>0</v>
      </c>
      <c r="Z459" s="83">
        <v>303941000</v>
      </c>
      <c r="AA459" s="83">
        <v>303941000</v>
      </c>
      <c r="AB459" s="83">
        <v>0</v>
      </c>
      <c r="AC459" s="83">
        <v>0</v>
      </c>
      <c r="AD459" s="83">
        <v>0</v>
      </c>
      <c r="AE459" s="83">
        <v>0</v>
      </c>
      <c r="AF459" s="83">
        <v>0</v>
      </c>
      <c r="AG459" s="83">
        <v>0</v>
      </c>
      <c r="AH459" s="83">
        <v>0</v>
      </c>
      <c r="AI459" s="83">
        <v>0</v>
      </c>
      <c r="AJ459" s="83">
        <v>48386000</v>
      </c>
      <c r="AK459" s="83">
        <v>0</v>
      </c>
      <c r="AL459" s="83">
        <v>48386000</v>
      </c>
      <c r="AM459" s="83">
        <v>0</v>
      </c>
      <c r="AN459" s="83">
        <v>0</v>
      </c>
      <c r="AO459" s="83">
        <v>0</v>
      </c>
      <c r="AP459" s="83">
        <v>0</v>
      </c>
      <c r="AQ459" s="83">
        <v>4959000</v>
      </c>
      <c r="AR459" s="82">
        <v>2016</v>
      </c>
      <c r="AS459" s="83">
        <v>366315000</v>
      </c>
      <c r="AT459" s="83">
        <v>379000</v>
      </c>
      <c r="AU459" s="83">
        <v>0</v>
      </c>
      <c r="AV459" s="83">
        <v>378000</v>
      </c>
      <c r="AW459" s="83">
        <v>365937000</v>
      </c>
      <c r="AX459" s="83">
        <v>0</v>
      </c>
      <c r="AY459" s="83">
        <v>0</v>
      </c>
      <c r="AZ459" s="83">
        <v>0</v>
      </c>
      <c r="BA459" s="83">
        <v>0</v>
      </c>
      <c r="BB459" s="84" t="s">
        <v>780</v>
      </c>
    </row>
    <row r="460" spans="1:54" x14ac:dyDescent="0.25">
      <c r="A460" s="62" t="str">
        <f t="shared" si="7"/>
        <v>1115512</v>
      </c>
      <c r="B460" s="68">
        <f>INDEX('Bilag 3'!$B$10:$B$637,MATCH('Data - enkelt'!A460,'Bilag 3'!$G$10:$G$637,0))</f>
        <v>11155</v>
      </c>
      <c r="C460" s="68">
        <f>INDEX('Bilag 3'!$D$10:$D$637,MATCH('Data - enkelt'!A460,'Bilag 3'!$G$10:$G$637,0))</f>
        <v>12</v>
      </c>
      <c r="D460" s="63" t="str">
        <f t="array" ref="D460">INDEX('Bilag 3'!$E$10:$E$636,MATCH(F460&amp;"_"&amp;G460,'Bilag 3'!$A$10:$A$636&amp;"_"&amp;'Bilag 3'!$C$10:$C$636,0))&amp;" - "&amp;INDEX('Bilag 3'!$F$10:$F$636,MATCH(F460&amp;"_"&amp;G460,'Bilag 3'!$A$10:$A$636&amp;"_"&amp;'Bilag 3'!$C$10:$C$636,0))</f>
        <v>Investin - Optimal Stabil</v>
      </c>
      <c r="E460" s="82">
        <v>201612</v>
      </c>
      <c r="F460" s="82">
        <v>11155</v>
      </c>
      <c r="G460" s="82">
        <v>12</v>
      </c>
      <c r="H460" s="83">
        <v>2709000</v>
      </c>
      <c r="I460" s="83">
        <v>98000</v>
      </c>
      <c r="J460" s="83">
        <v>1728000</v>
      </c>
      <c r="K460" s="83">
        <v>1206000</v>
      </c>
      <c r="L460" s="83">
        <v>0</v>
      </c>
      <c r="M460" s="83">
        <v>0</v>
      </c>
      <c r="N460" s="83">
        <v>0</v>
      </c>
      <c r="O460" s="83">
        <v>-9000</v>
      </c>
      <c r="P460" s="83">
        <v>0</v>
      </c>
      <c r="Q460" s="83">
        <v>15000</v>
      </c>
      <c r="R460" s="83">
        <v>965000</v>
      </c>
      <c r="S460" s="83">
        <v>0</v>
      </c>
      <c r="T460" s="83">
        <v>-26000</v>
      </c>
      <c r="U460" s="84" t="s">
        <v>1173</v>
      </c>
      <c r="V460" s="83">
        <v>205094000</v>
      </c>
      <c r="W460" s="83">
        <v>11346000</v>
      </c>
      <c r="X460" s="83">
        <v>11346000</v>
      </c>
      <c r="Y460" s="83">
        <v>0</v>
      </c>
      <c r="Z460" s="83">
        <v>91025000</v>
      </c>
      <c r="AA460" s="83">
        <v>91025000</v>
      </c>
      <c r="AB460" s="83">
        <v>0</v>
      </c>
      <c r="AC460" s="83">
        <v>0</v>
      </c>
      <c r="AD460" s="83">
        <v>0</v>
      </c>
      <c r="AE460" s="83">
        <v>0</v>
      </c>
      <c r="AF460" s="83">
        <v>0</v>
      </c>
      <c r="AG460" s="83">
        <v>0</v>
      </c>
      <c r="AH460" s="83">
        <v>0</v>
      </c>
      <c r="AI460" s="83">
        <v>0</v>
      </c>
      <c r="AJ460" s="83">
        <v>89113000</v>
      </c>
      <c r="AK460" s="83">
        <v>5316000</v>
      </c>
      <c r="AL460" s="83">
        <v>83797000</v>
      </c>
      <c r="AM460" s="83">
        <v>0</v>
      </c>
      <c r="AN460" s="83">
        <v>0</v>
      </c>
      <c r="AO460" s="83">
        <v>0</v>
      </c>
      <c r="AP460" s="83">
        <v>0</v>
      </c>
      <c r="AQ460" s="83">
        <v>13610000</v>
      </c>
      <c r="AR460" s="82">
        <v>2016</v>
      </c>
      <c r="AS460" s="83">
        <v>205094000</v>
      </c>
      <c r="AT460" s="83">
        <v>172000</v>
      </c>
      <c r="AU460" s="83">
        <v>0</v>
      </c>
      <c r="AV460" s="83">
        <v>171000</v>
      </c>
      <c r="AW460" s="83">
        <v>195324000</v>
      </c>
      <c r="AX460" s="83">
        <v>0</v>
      </c>
      <c r="AY460" s="83">
        <v>0</v>
      </c>
      <c r="AZ460" s="83">
        <v>0</v>
      </c>
      <c r="BA460" s="83">
        <v>9598000</v>
      </c>
      <c r="BB460" s="84" t="s">
        <v>780</v>
      </c>
    </row>
    <row r="461" spans="1:54" x14ac:dyDescent="0.25">
      <c r="A461" s="62" t="str">
        <f t="shared" si="7"/>
        <v>1115513</v>
      </c>
      <c r="B461" s="68">
        <f>INDEX('Bilag 3'!$B$10:$B$637,MATCH('Data - enkelt'!A461,'Bilag 3'!$G$10:$G$637,0))</f>
        <v>11155</v>
      </c>
      <c r="C461" s="68">
        <f>INDEX('Bilag 3'!$D$10:$D$637,MATCH('Data - enkelt'!A461,'Bilag 3'!$G$10:$G$637,0))</f>
        <v>13</v>
      </c>
      <c r="D461" s="63" t="str">
        <f t="array" ref="D461">INDEX('Bilag 3'!$E$10:$E$636,MATCH(F461&amp;"_"&amp;G461,'Bilag 3'!$A$10:$A$636&amp;"_"&amp;'Bilag 3'!$C$10:$C$636,0))&amp;" - "&amp;INDEX('Bilag 3'!$F$10:$F$636,MATCH(F461&amp;"_"&amp;G461,'Bilag 3'!$A$10:$A$636&amp;"_"&amp;'Bilag 3'!$C$10:$C$636,0))</f>
        <v>Investin - Optimal Livscyklus 2030-40</v>
      </c>
      <c r="E461" s="82">
        <v>201612</v>
      </c>
      <c r="F461" s="82">
        <v>11155</v>
      </c>
      <c r="G461" s="82">
        <v>13</v>
      </c>
      <c r="H461" s="83">
        <v>1144000</v>
      </c>
      <c r="I461" s="83">
        <v>55000</v>
      </c>
      <c r="J461" s="83">
        <v>1591000</v>
      </c>
      <c r="K461" s="83">
        <v>901000</v>
      </c>
      <c r="L461" s="83">
        <v>0</v>
      </c>
      <c r="M461" s="83">
        <v>0</v>
      </c>
      <c r="N461" s="83">
        <v>0</v>
      </c>
      <c r="O461" s="83">
        <v>-13000</v>
      </c>
      <c r="P461" s="83">
        <v>-1000</v>
      </c>
      <c r="Q461" s="83">
        <v>1000</v>
      </c>
      <c r="R461" s="83">
        <v>826000</v>
      </c>
      <c r="S461" s="83">
        <v>0</v>
      </c>
      <c r="T461" s="83">
        <v>-45000</v>
      </c>
      <c r="U461" s="84" t="s">
        <v>1174</v>
      </c>
      <c r="V461" s="83">
        <v>182058000</v>
      </c>
      <c r="W461" s="83">
        <v>9667000</v>
      </c>
      <c r="X461" s="83">
        <v>9667000</v>
      </c>
      <c r="Y461" s="83">
        <v>0</v>
      </c>
      <c r="Z461" s="83">
        <v>42133000</v>
      </c>
      <c r="AA461" s="83">
        <v>42133000</v>
      </c>
      <c r="AB461" s="83">
        <v>0</v>
      </c>
      <c r="AC461" s="83">
        <v>0</v>
      </c>
      <c r="AD461" s="83">
        <v>0</v>
      </c>
      <c r="AE461" s="83">
        <v>0</v>
      </c>
      <c r="AF461" s="83">
        <v>0</v>
      </c>
      <c r="AG461" s="83">
        <v>0</v>
      </c>
      <c r="AH461" s="83">
        <v>0</v>
      </c>
      <c r="AI461" s="83">
        <v>0</v>
      </c>
      <c r="AJ461" s="83">
        <v>120076000</v>
      </c>
      <c r="AK461" s="83">
        <v>10775000</v>
      </c>
      <c r="AL461" s="83">
        <v>109302000</v>
      </c>
      <c r="AM461" s="83">
        <v>0</v>
      </c>
      <c r="AN461" s="83">
        <v>0</v>
      </c>
      <c r="AO461" s="83">
        <v>0</v>
      </c>
      <c r="AP461" s="83">
        <v>0</v>
      </c>
      <c r="AQ461" s="83">
        <v>10181000</v>
      </c>
      <c r="AR461" s="82">
        <v>2016</v>
      </c>
      <c r="AS461" s="83">
        <v>182058000</v>
      </c>
      <c r="AT461" s="83">
        <v>168000</v>
      </c>
      <c r="AU461" s="83">
        <v>3000</v>
      </c>
      <c r="AV461" s="83">
        <v>165000</v>
      </c>
      <c r="AW461" s="83">
        <v>177836000</v>
      </c>
      <c r="AX461" s="83">
        <v>0</v>
      </c>
      <c r="AY461" s="83">
        <v>0</v>
      </c>
      <c r="AZ461" s="83">
        <v>0</v>
      </c>
      <c r="BA461" s="83">
        <v>4054000</v>
      </c>
      <c r="BB461" s="84" t="s">
        <v>780</v>
      </c>
    </row>
    <row r="462" spans="1:54" x14ac:dyDescent="0.25">
      <c r="A462" s="62" t="str">
        <f t="shared" si="7"/>
        <v>1115514</v>
      </c>
      <c r="B462" s="68">
        <f>INDEX('Bilag 3'!$B$10:$B$637,MATCH('Data - enkelt'!A462,'Bilag 3'!$G$10:$G$637,0))</f>
        <v>11155</v>
      </c>
      <c r="C462" s="68">
        <f>INDEX('Bilag 3'!$D$10:$D$637,MATCH('Data - enkelt'!A462,'Bilag 3'!$G$10:$G$637,0))</f>
        <v>14</v>
      </c>
      <c r="D462" s="63" t="str">
        <f t="array" ref="D462">INDEX('Bilag 3'!$E$10:$E$636,MATCH(F462&amp;"_"&amp;G462,'Bilag 3'!$A$10:$A$636&amp;"_"&amp;'Bilag 3'!$C$10:$C$636,0))&amp;" - "&amp;INDEX('Bilag 3'!$F$10:$F$636,MATCH(F462&amp;"_"&amp;G462,'Bilag 3'!$A$10:$A$636&amp;"_"&amp;'Bilag 3'!$C$10:$C$636,0))</f>
        <v>Investin - EMD Local Currency</v>
      </c>
      <c r="E462" s="82">
        <v>201612</v>
      </c>
      <c r="F462" s="82">
        <v>11155</v>
      </c>
      <c r="G462" s="82">
        <v>14</v>
      </c>
      <c r="H462" s="83">
        <v>35014000</v>
      </c>
      <c r="I462" s="83">
        <v>5000</v>
      </c>
      <c r="J462" s="83">
        <v>0</v>
      </c>
      <c r="K462" s="83">
        <v>31153000</v>
      </c>
      <c r="L462" s="83">
        <v>0</v>
      </c>
      <c r="M462" s="83">
        <v>0</v>
      </c>
      <c r="N462" s="83">
        <v>289000</v>
      </c>
      <c r="O462" s="83">
        <v>-1595000</v>
      </c>
      <c r="P462" s="83">
        <v>13000</v>
      </c>
      <c r="Q462" s="83">
        <v>117000</v>
      </c>
      <c r="R462" s="83">
        <v>4835000</v>
      </c>
      <c r="S462" s="83">
        <v>0</v>
      </c>
      <c r="T462" s="83">
        <v>-1205000</v>
      </c>
      <c r="U462" s="84"/>
      <c r="V462" s="83">
        <v>584873000</v>
      </c>
      <c r="W462" s="83">
        <v>7762000</v>
      </c>
      <c r="X462" s="83">
        <v>7762000</v>
      </c>
      <c r="Y462" s="83">
        <v>0</v>
      </c>
      <c r="Z462" s="83">
        <v>570918000</v>
      </c>
      <c r="AA462" s="83">
        <v>0</v>
      </c>
      <c r="AB462" s="83">
        <v>519266000</v>
      </c>
      <c r="AC462" s="83">
        <v>51651000</v>
      </c>
      <c r="AD462" s="83">
        <v>0</v>
      </c>
      <c r="AE462" s="83">
        <v>0</v>
      </c>
      <c r="AF462" s="83">
        <v>0</v>
      </c>
      <c r="AG462" s="83">
        <v>0</v>
      </c>
      <c r="AH462" s="83">
        <v>0</v>
      </c>
      <c r="AI462" s="83">
        <v>0</v>
      </c>
      <c r="AJ462" s="83">
        <v>0</v>
      </c>
      <c r="AK462" s="83">
        <v>0</v>
      </c>
      <c r="AL462" s="83">
        <v>0</v>
      </c>
      <c r="AM462" s="83">
        <v>24000</v>
      </c>
      <c r="AN462" s="83">
        <v>0</v>
      </c>
      <c r="AO462" s="83">
        <v>24000</v>
      </c>
      <c r="AP462" s="83">
        <v>0</v>
      </c>
      <c r="AQ462" s="83">
        <v>6169000</v>
      </c>
      <c r="AR462" s="82">
        <v>2016</v>
      </c>
      <c r="AS462" s="83">
        <v>584873000</v>
      </c>
      <c r="AT462" s="83">
        <v>3502000</v>
      </c>
      <c r="AU462" s="83">
        <v>2413000</v>
      </c>
      <c r="AV462" s="83">
        <v>1090000</v>
      </c>
      <c r="AW462" s="83">
        <v>571701000</v>
      </c>
      <c r="AX462" s="83">
        <v>69000</v>
      </c>
      <c r="AY462" s="83">
        <v>0</v>
      </c>
      <c r="AZ462" s="83">
        <v>69000</v>
      </c>
      <c r="BA462" s="83">
        <v>9600000</v>
      </c>
      <c r="BB462" s="84" t="s">
        <v>780</v>
      </c>
    </row>
    <row r="463" spans="1:54" x14ac:dyDescent="0.25">
      <c r="A463" s="62" t="str">
        <f t="shared" si="7"/>
        <v>1115515</v>
      </c>
      <c r="B463" s="68">
        <f>INDEX('Bilag 3'!$B$10:$B$637,MATCH('Data - enkelt'!A463,'Bilag 3'!$G$10:$G$637,0))</f>
        <v>11155</v>
      </c>
      <c r="C463" s="68">
        <f>INDEX('Bilag 3'!$D$10:$D$637,MATCH('Data - enkelt'!A463,'Bilag 3'!$G$10:$G$637,0))</f>
        <v>15</v>
      </c>
      <c r="D463" s="63" t="str">
        <f t="array" ref="D463">INDEX('Bilag 3'!$E$10:$E$636,MATCH(F463&amp;"_"&amp;G463,'Bilag 3'!$A$10:$A$636&amp;"_"&amp;'Bilag 3'!$C$10:$C$636,0))&amp;" - "&amp;INDEX('Bilag 3'!$F$10:$F$636,MATCH(F463&amp;"_"&amp;G463,'Bilag 3'!$A$10:$A$636&amp;"_"&amp;'Bilag 3'!$C$10:$C$636,0))</f>
        <v>Investin - K Invest Globale Aktier</v>
      </c>
      <c r="E463" s="82">
        <v>201612</v>
      </c>
      <c r="F463" s="82">
        <v>11155</v>
      </c>
      <c r="G463" s="82">
        <v>15</v>
      </c>
      <c r="H463" s="83">
        <v>34000</v>
      </c>
      <c r="I463" s="83">
        <v>63000</v>
      </c>
      <c r="J463" s="83">
        <v>20976000</v>
      </c>
      <c r="K463" s="83">
        <v>64000</v>
      </c>
      <c r="L463" s="83">
        <v>0</v>
      </c>
      <c r="M463" s="83">
        <v>0</v>
      </c>
      <c r="N463" s="83">
        <v>-861000</v>
      </c>
      <c r="O463" s="83">
        <v>-223000</v>
      </c>
      <c r="P463" s="83">
        <v>-61000</v>
      </c>
      <c r="Q463" s="83">
        <v>743000</v>
      </c>
      <c r="R463" s="83">
        <v>7384000</v>
      </c>
      <c r="S463" s="83">
        <v>0</v>
      </c>
      <c r="T463" s="83">
        <v>-2240000</v>
      </c>
      <c r="U463" s="84"/>
      <c r="V463" s="83">
        <v>597808000</v>
      </c>
      <c r="W463" s="83">
        <v>11864000</v>
      </c>
      <c r="X463" s="83">
        <v>11864000</v>
      </c>
      <c r="Y463" s="83">
        <v>0</v>
      </c>
      <c r="Z463" s="83">
        <v>0</v>
      </c>
      <c r="AA463" s="83">
        <v>0</v>
      </c>
      <c r="AB463" s="83">
        <v>0</v>
      </c>
      <c r="AC463" s="83">
        <v>0</v>
      </c>
      <c r="AD463" s="83">
        <v>584077000</v>
      </c>
      <c r="AE463" s="83">
        <v>27540000</v>
      </c>
      <c r="AF463" s="83">
        <v>556537000</v>
      </c>
      <c r="AG463" s="83">
        <v>0</v>
      </c>
      <c r="AH463" s="83">
        <v>0</v>
      </c>
      <c r="AI463" s="83">
        <v>0</v>
      </c>
      <c r="AJ463" s="83">
        <v>0</v>
      </c>
      <c r="AK463" s="83">
        <v>0</v>
      </c>
      <c r="AL463" s="83">
        <v>0</v>
      </c>
      <c r="AM463" s="83">
        <v>0</v>
      </c>
      <c r="AN463" s="83">
        <v>0</v>
      </c>
      <c r="AO463" s="83">
        <v>0</v>
      </c>
      <c r="AP463" s="83">
        <v>0</v>
      </c>
      <c r="AQ463" s="83">
        <v>1867000</v>
      </c>
      <c r="AR463" s="82">
        <v>2016</v>
      </c>
      <c r="AS463" s="83">
        <v>597808000</v>
      </c>
      <c r="AT463" s="83">
        <v>1519000</v>
      </c>
      <c r="AU463" s="83">
        <v>0</v>
      </c>
      <c r="AV463" s="83">
        <v>1519000</v>
      </c>
      <c r="AW463" s="83">
        <v>595879000</v>
      </c>
      <c r="AX463" s="83">
        <v>0</v>
      </c>
      <c r="AY463" s="83">
        <v>0</v>
      </c>
      <c r="AZ463" s="83">
        <v>0</v>
      </c>
      <c r="BA463" s="83">
        <v>410000</v>
      </c>
      <c r="BB463" s="84" t="s">
        <v>780</v>
      </c>
    </row>
    <row r="464" spans="1:54" x14ac:dyDescent="0.25">
      <c r="A464" s="62" t="str">
        <f t="shared" si="7"/>
        <v>1115516</v>
      </c>
      <c r="B464" s="68">
        <f>INDEX('Bilag 3'!$B$10:$B$637,MATCH('Data - enkelt'!A464,'Bilag 3'!$G$10:$G$637,0))</f>
        <v>11155</v>
      </c>
      <c r="C464" s="68">
        <f>INDEX('Bilag 3'!$D$10:$D$637,MATCH('Data - enkelt'!A464,'Bilag 3'!$G$10:$G$637,0))</f>
        <v>16</v>
      </c>
      <c r="D464" s="63" t="str">
        <f t="array" ref="D464">INDEX('Bilag 3'!$E$10:$E$636,MATCH(F464&amp;"_"&amp;G464,'Bilag 3'!$A$10:$A$636&amp;"_"&amp;'Bilag 3'!$C$10:$C$636,0))&amp;" - "&amp;INDEX('Bilag 3'!$F$10:$F$636,MATCH(F464&amp;"_"&amp;G464,'Bilag 3'!$A$10:$A$636&amp;"_"&amp;'Bilag 3'!$C$10:$C$636,0))</f>
        <v>Investin - Aktiv Balance</v>
      </c>
      <c r="E464" s="82">
        <v>201612</v>
      </c>
      <c r="F464" s="82">
        <v>11155</v>
      </c>
      <c r="G464" s="82">
        <v>16</v>
      </c>
      <c r="H464" s="83">
        <v>485000</v>
      </c>
      <c r="I464" s="83">
        <v>18000</v>
      </c>
      <c r="J464" s="83">
        <v>718000</v>
      </c>
      <c r="K464" s="83">
        <v>512000</v>
      </c>
      <c r="L464" s="83">
        <v>0</v>
      </c>
      <c r="M464" s="83">
        <v>0</v>
      </c>
      <c r="N464" s="83">
        <v>-1000</v>
      </c>
      <c r="O464" s="83">
        <v>-4000</v>
      </c>
      <c r="P464" s="83">
        <v>1000</v>
      </c>
      <c r="Q464" s="83">
        <v>3000</v>
      </c>
      <c r="R464" s="83">
        <v>786000</v>
      </c>
      <c r="S464" s="83">
        <v>0</v>
      </c>
      <c r="T464" s="83">
        <v>-15000</v>
      </c>
      <c r="U464" s="84"/>
      <c r="V464" s="83">
        <v>68519000</v>
      </c>
      <c r="W464" s="83">
        <v>5282000</v>
      </c>
      <c r="X464" s="83">
        <v>5282000</v>
      </c>
      <c r="Y464" s="83">
        <v>0</v>
      </c>
      <c r="Z464" s="83">
        <v>15599000</v>
      </c>
      <c r="AA464" s="83">
        <v>15599000</v>
      </c>
      <c r="AB464" s="83">
        <v>0</v>
      </c>
      <c r="AC464" s="83">
        <v>0</v>
      </c>
      <c r="AD464" s="83">
        <v>0</v>
      </c>
      <c r="AE464" s="83">
        <v>0</v>
      </c>
      <c r="AF464" s="83">
        <v>0</v>
      </c>
      <c r="AG464" s="83">
        <v>0</v>
      </c>
      <c r="AH464" s="83">
        <v>0</v>
      </c>
      <c r="AI464" s="83">
        <v>0</v>
      </c>
      <c r="AJ464" s="83">
        <v>44760000</v>
      </c>
      <c r="AK464" s="83">
        <v>2729000</v>
      </c>
      <c r="AL464" s="83">
        <v>42031000</v>
      </c>
      <c r="AM464" s="83">
        <v>0</v>
      </c>
      <c r="AN464" s="83">
        <v>0</v>
      </c>
      <c r="AO464" s="83">
        <v>0</v>
      </c>
      <c r="AP464" s="83">
        <v>0</v>
      </c>
      <c r="AQ464" s="83">
        <v>2878000</v>
      </c>
      <c r="AR464" s="82">
        <v>2016</v>
      </c>
      <c r="AS464" s="83">
        <v>68519000</v>
      </c>
      <c r="AT464" s="83">
        <v>170000</v>
      </c>
      <c r="AU464" s="83">
        <v>0</v>
      </c>
      <c r="AV464" s="83">
        <v>170000</v>
      </c>
      <c r="AW464" s="83">
        <v>68263000</v>
      </c>
      <c r="AX464" s="83">
        <v>0</v>
      </c>
      <c r="AY464" s="83">
        <v>0</v>
      </c>
      <c r="AZ464" s="83">
        <v>0</v>
      </c>
      <c r="BA464" s="83">
        <v>87000</v>
      </c>
      <c r="BB464" s="84" t="s">
        <v>780</v>
      </c>
    </row>
    <row r="465" spans="1:54" x14ac:dyDescent="0.25">
      <c r="A465" s="62" t="str">
        <f t="shared" si="7"/>
        <v>1115517</v>
      </c>
      <c r="B465" s="68">
        <f>INDEX('Bilag 3'!$B$10:$B$637,MATCH('Data - enkelt'!A465,'Bilag 3'!$G$10:$G$637,0))</f>
        <v>11155</v>
      </c>
      <c r="C465" s="68">
        <f>INDEX('Bilag 3'!$D$10:$D$637,MATCH('Data - enkelt'!A465,'Bilag 3'!$G$10:$G$637,0))</f>
        <v>17</v>
      </c>
      <c r="D465" s="63" t="str">
        <f t="array" ref="D465">INDEX('Bilag 3'!$E$10:$E$636,MATCH(F465&amp;"_"&amp;G465,'Bilag 3'!$A$10:$A$636&amp;"_"&amp;'Bilag 3'!$C$10:$C$636,0))&amp;" - "&amp;INDEX('Bilag 3'!$F$10:$F$636,MATCH(F465&amp;"_"&amp;G465,'Bilag 3'!$A$10:$A$636&amp;"_"&amp;'Bilag 3'!$C$10:$C$636,0))</f>
        <v>Investin - K Invest Emerging Markets Aktier</v>
      </c>
      <c r="E465" s="82">
        <v>201612</v>
      </c>
      <c r="F465" s="82">
        <v>11155</v>
      </c>
      <c r="G465" s="82">
        <v>17</v>
      </c>
      <c r="H465" s="83">
        <v>109000</v>
      </c>
      <c r="I465" s="83">
        <v>30000</v>
      </c>
      <c r="J465" s="83">
        <v>11028000</v>
      </c>
      <c r="K465" s="83">
        <v>47000</v>
      </c>
      <c r="L465" s="83">
        <v>0</v>
      </c>
      <c r="M465" s="83">
        <v>0</v>
      </c>
      <c r="N465" s="83">
        <v>-682000</v>
      </c>
      <c r="O465" s="83">
        <v>1693000</v>
      </c>
      <c r="P465" s="83">
        <v>143000</v>
      </c>
      <c r="Q465" s="83">
        <v>1505000</v>
      </c>
      <c r="R465" s="83">
        <v>6004000</v>
      </c>
      <c r="S465" s="83">
        <v>0</v>
      </c>
      <c r="T465" s="83">
        <v>-1341000</v>
      </c>
      <c r="U465" s="84"/>
      <c r="V465" s="83">
        <v>556414000</v>
      </c>
      <c r="W465" s="83">
        <v>74226000</v>
      </c>
      <c r="X465" s="83">
        <v>74226000</v>
      </c>
      <c r="Y465" s="83">
        <v>0</v>
      </c>
      <c r="Z465" s="83">
        <v>0</v>
      </c>
      <c r="AA465" s="83">
        <v>0</v>
      </c>
      <c r="AB465" s="83">
        <v>0</v>
      </c>
      <c r="AC465" s="83">
        <v>0</v>
      </c>
      <c r="AD465" s="83">
        <v>479642000</v>
      </c>
      <c r="AE465" s="83">
        <v>0</v>
      </c>
      <c r="AF465" s="83">
        <v>479642000</v>
      </c>
      <c r="AG465" s="83">
        <v>0</v>
      </c>
      <c r="AH465" s="83">
        <v>0</v>
      </c>
      <c r="AI465" s="83">
        <v>0</v>
      </c>
      <c r="AJ465" s="83">
        <v>0</v>
      </c>
      <c r="AK465" s="83">
        <v>0</v>
      </c>
      <c r="AL465" s="83">
        <v>0</v>
      </c>
      <c r="AM465" s="83">
        <v>698000</v>
      </c>
      <c r="AN465" s="83">
        <v>698000</v>
      </c>
      <c r="AO465" s="83">
        <v>0</v>
      </c>
      <c r="AP465" s="83">
        <v>0</v>
      </c>
      <c r="AQ465" s="83">
        <v>1849000</v>
      </c>
      <c r="AR465" s="82">
        <v>2016</v>
      </c>
      <c r="AS465" s="83">
        <v>556414000</v>
      </c>
      <c r="AT465" s="83">
        <v>1391000</v>
      </c>
      <c r="AU465" s="83">
        <v>3000</v>
      </c>
      <c r="AV465" s="83">
        <v>1389000</v>
      </c>
      <c r="AW465" s="83">
        <v>545691000</v>
      </c>
      <c r="AX465" s="83">
        <v>0</v>
      </c>
      <c r="AY465" s="83">
        <v>0</v>
      </c>
      <c r="AZ465" s="83">
        <v>0</v>
      </c>
      <c r="BA465" s="83">
        <v>9332000</v>
      </c>
      <c r="BB465" s="84" t="s">
        <v>780</v>
      </c>
    </row>
    <row r="466" spans="1:54" x14ac:dyDescent="0.25">
      <c r="A466" s="62" t="str">
        <f t="shared" si="7"/>
        <v>1115518</v>
      </c>
      <c r="B466" s="68">
        <f>INDEX('Bilag 3'!$B$10:$B$637,MATCH('Data - enkelt'!A466,'Bilag 3'!$G$10:$G$637,0))</f>
        <v>11155</v>
      </c>
      <c r="C466" s="68">
        <f>INDEX('Bilag 3'!$D$10:$D$637,MATCH('Data - enkelt'!A466,'Bilag 3'!$G$10:$G$637,0))</f>
        <v>18</v>
      </c>
      <c r="D466" s="63" t="str">
        <f t="array" ref="D466">INDEX('Bilag 3'!$E$10:$E$636,MATCH(F466&amp;"_"&amp;G466,'Bilag 3'!$A$10:$A$636&amp;"_"&amp;'Bilag 3'!$C$10:$C$636,0))&amp;" - "&amp;INDEX('Bilag 3'!$F$10:$F$636,MATCH(F466&amp;"_"&amp;G466,'Bilag 3'!$A$10:$A$636&amp;"_"&amp;'Bilag 3'!$C$10:$C$636,0))</f>
        <v>Investin - K Invest Emerging Market Debt</v>
      </c>
      <c r="E466" s="82">
        <v>201612</v>
      </c>
      <c r="F466" s="82">
        <v>11155</v>
      </c>
      <c r="G466" s="82">
        <v>18</v>
      </c>
      <c r="H466" s="83">
        <v>48943000</v>
      </c>
      <c r="I466" s="83">
        <v>473000</v>
      </c>
      <c r="J466" s="83">
        <v>0</v>
      </c>
      <c r="K466" s="83">
        <v>31835000</v>
      </c>
      <c r="L466" s="83">
        <v>0</v>
      </c>
      <c r="M466" s="83">
        <v>0</v>
      </c>
      <c r="N466" s="83">
        <v>-63092000</v>
      </c>
      <c r="O466" s="83">
        <v>7893000</v>
      </c>
      <c r="P466" s="83">
        <v>-4000</v>
      </c>
      <c r="Q466" s="83">
        <v>256000</v>
      </c>
      <c r="R466" s="83">
        <v>7133000</v>
      </c>
      <c r="S466" s="83">
        <v>0</v>
      </c>
      <c r="T466" s="83">
        <v>-660000</v>
      </c>
      <c r="U466" s="84"/>
      <c r="V466" s="83">
        <v>1001648000</v>
      </c>
      <c r="W466" s="83">
        <v>3511000</v>
      </c>
      <c r="X466" s="83">
        <v>3511000</v>
      </c>
      <c r="Y466" s="83">
        <v>0</v>
      </c>
      <c r="Z466" s="83">
        <v>980339000</v>
      </c>
      <c r="AA466" s="83">
        <v>0</v>
      </c>
      <c r="AB466" s="83">
        <v>920618000</v>
      </c>
      <c r="AC466" s="83">
        <v>59721000</v>
      </c>
      <c r="AD466" s="83">
        <v>0</v>
      </c>
      <c r="AE466" s="83">
        <v>0</v>
      </c>
      <c r="AF466" s="83">
        <v>0</v>
      </c>
      <c r="AG466" s="83">
        <v>0</v>
      </c>
      <c r="AH466" s="83">
        <v>0</v>
      </c>
      <c r="AI466" s="83">
        <v>0</v>
      </c>
      <c r="AJ466" s="83">
        <v>0</v>
      </c>
      <c r="AK466" s="83">
        <v>0</v>
      </c>
      <c r="AL466" s="83">
        <v>0</v>
      </c>
      <c r="AM466" s="83">
        <v>12781000</v>
      </c>
      <c r="AN466" s="83">
        <v>0</v>
      </c>
      <c r="AO466" s="83">
        <v>12781000</v>
      </c>
      <c r="AP466" s="83">
        <v>0</v>
      </c>
      <c r="AQ466" s="83">
        <v>5016000</v>
      </c>
      <c r="AR466" s="82">
        <v>2016</v>
      </c>
      <c r="AS466" s="83">
        <v>1001648000</v>
      </c>
      <c r="AT466" s="83">
        <v>15947000</v>
      </c>
      <c r="AU466" s="83">
        <v>13859000</v>
      </c>
      <c r="AV466" s="83">
        <v>2088000</v>
      </c>
      <c r="AW466" s="83">
        <v>979498000</v>
      </c>
      <c r="AX466" s="83">
        <v>0</v>
      </c>
      <c r="AY466" s="83">
        <v>0</v>
      </c>
      <c r="AZ466" s="83">
        <v>0</v>
      </c>
      <c r="BA466" s="83">
        <v>6203000</v>
      </c>
      <c r="BB466" s="84" t="s">
        <v>780</v>
      </c>
    </row>
    <row r="467" spans="1:54" x14ac:dyDescent="0.25">
      <c r="A467" s="62" t="str">
        <f t="shared" si="7"/>
        <v>1115519</v>
      </c>
      <c r="B467" s="68">
        <f>INDEX('Bilag 3'!$B$10:$B$637,MATCH('Data - enkelt'!A467,'Bilag 3'!$G$10:$G$637,0))</f>
        <v>11155</v>
      </c>
      <c r="C467" s="68">
        <f>INDEX('Bilag 3'!$D$10:$D$637,MATCH('Data - enkelt'!A467,'Bilag 3'!$G$10:$G$637,0))</f>
        <v>19</v>
      </c>
      <c r="D467" s="63" t="str">
        <f t="array" ref="D467">INDEX('Bilag 3'!$E$10:$E$636,MATCH(F467&amp;"_"&amp;G467,'Bilag 3'!$A$10:$A$636&amp;"_"&amp;'Bilag 3'!$C$10:$C$636,0))&amp;" - "&amp;INDEX('Bilag 3'!$F$10:$F$636,MATCH(F467&amp;"_"&amp;G467,'Bilag 3'!$A$10:$A$636&amp;"_"&amp;'Bilag 3'!$C$10:$C$636,0))</f>
        <v>Investin - K Invest US Small Cap Aktier</v>
      </c>
      <c r="E467" s="82">
        <v>201612</v>
      </c>
      <c r="F467" s="82">
        <v>11155</v>
      </c>
      <c r="G467" s="82">
        <v>19</v>
      </c>
      <c r="H467" s="83">
        <v>78000</v>
      </c>
      <c r="I467" s="83">
        <v>4000</v>
      </c>
      <c r="J467" s="83">
        <v>13395000</v>
      </c>
      <c r="K467" s="83">
        <v>0</v>
      </c>
      <c r="L467" s="83">
        <v>0</v>
      </c>
      <c r="M467" s="83">
        <v>0</v>
      </c>
      <c r="N467" s="83">
        <v>0</v>
      </c>
      <c r="O467" s="83">
        <v>357000</v>
      </c>
      <c r="P467" s="83">
        <v>-20000</v>
      </c>
      <c r="Q467" s="83">
        <v>721000</v>
      </c>
      <c r="R467" s="83">
        <v>6143000</v>
      </c>
      <c r="S467" s="83">
        <v>0</v>
      </c>
      <c r="T467" s="83">
        <v>-2379000</v>
      </c>
      <c r="U467" s="84"/>
      <c r="V467" s="83">
        <v>648810000</v>
      </c>
      <c r="W467" s="83">
        <v>38247000</v>
      </c>
      <c r="X467" s="83">
        <v>38247000</v>
      </c>
      <c r="Y467" s="83">
        <v>0</v>
      </c>
      <c r="Z467" s="83">
        <v>0</v>
      </c>
      <c r="AA467" s="83">
        <v>0</v>
      </c>
      <c r="AB467" s="83">
        <v>0</v>
      </c>
      <c r="AC467" s="83">
        <v>0</v>
      </c>
      <c r="AD467" s="83">
        <v>608844000</v>
      </c>
      <c r="AE467" s="83">
        <v>0</v>
      </c>
      <c r="AF467" s="83">
        <v>602889000</v>
      </c>
      <c r="AG467" s="83">
        <v>0</v>
      </c>
      <c r="AH467" s="83">
        <v>5954000</v>
      </c>
      <c r="AI467" s="83">
        <v>0</v>
      </c>
      <c r="AJ467" s="83">
        <v>0</v>
      </c>
      <c r="AK467" s="83">
        <v>0</v>
      </c>
      <c r="AL467" s="83">
        <v>0</v>
      </c>
      <c r="AM467" s="83">
        <v>0</v>
      </c>
      <c r="AN467" s="83">
        <v>0</v>
      </c>
      <c r="AO467" s="83">
        <v>0</v>
      </c>
      <c r="AP467" s="83">
        <v>0</v>
      </c>
      <c r="AQ467" s="83">
        <v>1719000</v>
      </c>
      <c r="AR467" s="82">
        <v>2016</v>
      </c>
      <c r="AS467" s="83">
        <v>648810000</v>
      </c>
      <c r="AT467" s="83">
        <v>1293000</v>
      </c>
      <c r="AU467" s="83">
        <v>3000</v>
      </c>
      <c r="AV467" s="83">
        <v>1290000</v>
      </c>
      <c r="AW467" s="83">
        <v>645087000</v>
      </c>
      <c r="AX467" s="83">
        <v>0</v>
      </c>
      <c r="AY467" s="83">
        <v>0</v>
      </c>
      <c r="AZ467" s="83">
        <v>0</v>
      </c>
      <c r="BA467" s="83">
        <v>2429000</v>
      </c>
      <c r="BB467" s="84" t="s">
        <v>780</v>
      </c>
    </row>
    <row r="468" spans="1:54" x14ac:dyDescent="0.25">
      <c r="A468" s="62" t="str">
        <f t="shared" si="7"/>
        <v>1115520</v>
      </c>
      <c r="B468" s="68">
        <f>INDEX('Bilag 3'!$B$10:$B$637,MATCH('Data - enkelt'!A468,'Bilag 3'!$G$10:$G$637,0))</f>
        <v>11155</v>
      </c>
      <c r="C468" s="68">
        <f>INDEX('Bilag 3'!$D$10:$D$637,MATCH('Data - enkelt'!A468,'Bilag 3'!$G$10:$G$637,0))</f>
        <v>20</v>
      </c>
      <c r="D468" s="63" t="str">
        <f t="array" ref="D468">INDEX('Bilag 3'!$E$10:$E$636,MATCH(F468&amp;"_"&amp;G468,'Bilag 3'!$A$10:$A$636&amp;"_"&amp;'Bilag 3'!$C$10:$C$636,0))&amp;" - "&amp;INDEX('Bilag 3'!$F$10:$F$636,MATCH(F468&amp;"_"&amp;G468,'Bilag 3'!$A$10:$A$636&amp;"_"&amp;'Bilag 3'!$C$10:$C$636,0))</f>
        <v>Investin - K Invest Indeksobligationer</v>
      </c>
      <c r="E468" s="82">
        <v>201612</v>
      </c>
      <c r="F468" s="82">
        <v>11155</v>
      </c>
      <c r="G468" s="82">
        <v>20</v>
      </c>
      <c r="H468" s="83">
        <v>4644000</v>
      </c>
      <c r="I468" s="83">
        <v>37000</v>
      </c>
      <c r="J468" s="83">
        <v>0</v>
      </c>
      <c r="K468" s="83">
        <v>18267000</v>
      </c>
      <c r="L468" s="83">
        <v>0</v>
      </c>
      <c r="M468" s="83">
        <v>0</v>
      </c>
      <c r="N468" s="83">
        <v>-6754000</v>
      </c>
      <c r="O468" s="83">
        <v>-2190000</v>
      </c>
      <c r="P468" s="83">
        <v>0</v>
      </c>
      <c r="Q468" s="83">
        <v>16000</v>
      </c>
      <c r="R468" s="83">
        <v>2476000</v>
      </c>
      <c r="S468" s="83">
        <v>0</v>
      </c>
      <c r="T468" s="83">
        <v>-10000</v>
      </c>
      <c r="U468" s="84"/>
      <c r="V468" s="83">
        <v>516458000</v>
      </c>
      <c r="W468" s="83">
        <v>1579000</v>
      </c>
      <c r="X468" s="83">
        <v>1579000</v>
      </c>
      <c r="Y468" s="83">
        <v>0</v>
      </c>
      <c r="Z468" s="83">
        <v>513307000</v>
      </c>
      <c r="AA468" s="83">
        <v>2200000</v>
      </c>
      <c r="AB468" s="83">
        <v>349541000</v>
      </c>
      <c r="AC468" s="83">
        <v>161567000</v>
      </c>
      <c r="AD468" s="83">
        <v>0</v>
      </c>
      <c r="AE468" s="83">
        <v>0</v>
      </c>
      <c r="AF468" s="83">
        <v>0</v>
      </c>
      <c r="AG468" s="83">
        <v>0</v>
      </c>
      <c r="AH468" s="83">
        <v>0</v>
      </c>
      <c r="AI468" s="83">
        <v>0</v>
      </c>
      <c r="AJ468" s="83">
        <v>0</v>
      </c>
      <c r="AK468" s="83">
        <v>0</v>
      </c>
      <c r="AL468" s="83">
        <v>0</v>
      </c>
      <c r="AM468" s="83">
        <v>1573000</v>
      </c>
      <c r="AN468" s="83">
        <v>0</v>
      </c>
      <c r="AO468" s="83">
        <v>1573000</v>
      </c>
      <c r="AP468" s="83">
        <v>0</v>
      </c>
      <c r="AQ468" s="83">
        <v>0</v>
      </c>
      <c r="AR468" s="82">
        <v>2016</v>
      </c>
      <c r="AS468" s="83">
        <v>516458000</v>
      </c>
      <c r="AT468" s="83">
        <v>492000</v>
      </c>
      <c r="AU468" s="83">
        <v>1000</v>
      </c>
      <c r="AV468" s="83">
        <v>491000</v>
      </c>
      <c r="AW468" s="83">
        <v>513216000</v>
      </c>
      <c r="AX468" s="83">
        <v>2750000</v>
      </c>
      <c r="AY468" s="83">
        <v>0</v>
      </c>
      <c r="AZ468" s="83">
        <v>2750000</v>
      </c>
      <c r="BA468" s="83">
        <v>0</v>
      </c>
      <c r="BB468" s="84" t="s">
        <v>780</v>
      </c>
    </row>
    <row r="469" spans="1:54" x14ac:dyDescent="0.25">
      <c r="A469" s="62" t="str">
        <f t="shared" si="7"/>
        <v>1115521</v>
      </c>
      <c r="B469" s="68">
        <f>INDEX('Bilag 3'!$B$10:$B$637,MATCH('Data - enkelt'!A469,'Bilag 3'!$G$10:$G$637,0))</f>
        <v>11155</v>
      </c>
      <c r="C469" s="68">
        <f>INDEX('Bilag 3'!$D$10:$D$637,MATCH('Data - enkelt'!A469,'Bilag 3'!$G$10:$G$637,0))</f>
        <v>21</v>
      </c>
      <c r="D469" s="63" t="str">
        <f t="array" ref="D469">INDEX('Bilag 3'!$E$10:$E$636,MATCH(F469&amp;"_"&amp;G469,'Bilag 3'!$A$10:$A$636&amp;"_"&amp;'Bilag 3'!$C$10:$C$636,0))&amp;" - "&amp;INDEX('Bilag 3'!$F$10:$F$636,MATCH(F469&amp;"_"&amp;G469,'Bilag 3'!$A$10:$A$636&amp;"_"&amp;'Bilag 3'!$C$10:$C$636,0))</f>
        <v>Investin - Active and Index Portfolio</v>
      </c>
      <c r="E469" s="82">
        <v>201612</v>
      </c>
      <c r="F469" s="82">
        <v>11155</v>
      </c>
      <c r="G469" s="82">
        <v>21</v>
      </c>
      <c r="H469" s="83">
        <v>57000</v>
      </c>
      <c r="I469" s="83">
        <v>8000</v>
      </c>
      <c r="J469" s="83">
        <v>26000</v>
      </c>
      <c r="K469" s="83">
        <v>58000</v>
      </c>
      <c r="L469" s="83">
        <v>0</v>
      </c>
      <c r="M469" s="83">
        <v>0</v>
      </c>
      <c r="N469" s="83">
        <v>0</v>
      </c>
      <c r="O469" s="83">
        <v>2000</v>
      </c>
      <c r="P469" s="83">
        <v>0</v>
      </c>
      <c r="Q469" s="83">
        <v>1000</v>
      </c>
      <c r="R469" s="83">
        <v>107000</v>
      </c>
      <c r="S469" s="83">
        <v>0</v>
      </c>
      <c r="T469" s="83">
        <v>0</v>
      </c>
      <c r="U469" s="84"/>
      <c r="V469" s="83">
        <v>41072000</v>
      </c>
      <c r="W469" s="83">
        <v>2050000</v>
      </c>
      <c r="X469" s="83">
        <v>2050000</v>
      </c>
      <c r="Y469" s="83">
        <v>0</v>
      </c>
      <c r="Z469" s="83">
        <v>10445000</v>
      </c>
      <c r="AA469" s="83">
        <v>10445000</v>
      </c>
      <c r="AB469" s="83">
        <v>0</v>
      </c>
      <c r="AC469" s="83">
        <v>0</v>
      </c>
      <c r="AD469" s="83">
        <v>0</v>
      </c>
      <c r="AE469" s="83">
        <v>0</v>
      </c>
      <c r="AF469" s="83">
        <v>0</v>
      </c>
      <c r="AG469" s="83">
        <v>0</v>
      </c>
      <c r="AH469" s="83">
        <v>0</v>
      </c>
      <c r="AI469" s="83">
        <v>0</v>
      </c>
      <c r="AJ469" s="83">
        <v>26616000</v>
      </c>
      <c r="AK469" s="83">
        <v>2287000</v>
      </c>
      <c r="AL469" s="83">
        <v>24329000</v>
      </c>
      <c r="AM469" s="83">
        <v>0</v>
      </c>
      <c r="AN469" s="83">
        <v>0</v>
      </c>
      <c r="AO469" s="83">
        <v>0</v>
      </c>
      <c r="AP469" s="83">
        <v>0</v>
      </c>
      <c r="AQ469" s="83">
        <v>1962000</v>
      </c>
      <c r="AR469" s="82">
        <v>2016</v>
      </c>
      <c r="AS469" s="83">
        <v>41072000</v>
      </c>
      <c r="AT469" s="83">
        <v>66000</v>
      </c>
      <c r="AU469" s="83">
        <v>1000</v>
      </c>
      <c r="AV469" s="83">
        <v>65000</v>
      </c>
      <c r="AW469" s="83">
        <v>40989000</v>
      </c>
      <c r="AX469" s="83">
        <v>0</v>
      </c>
      <c r="AY469" s="83">
        <v>0</v>
      </c>
      <c r="AZ469" s="83">
        <v>0</v>
      </c>
      <c r="BA469" s="83">
        <v>17000</v>
      </c>
      <c r="BB469" s="84" t="s">
        <v>780</v>
      </c>
    </row>
    <row r="470" spans="1:54" x14ac:dyDescent="0.25">
      <c r="A470" s="62" t="str">
        <f t="shared" si="7"/>
        <v>1115522</v>
      </c>
      <c r="B470" s="68">
        <f>INDEX('Bilag 3'!$B$10:$B$637,MATCH('Data - enkelt'!A470,'Bilag 3'!$G$10:$G$637,0))</f>
        <v>11155</v>
      </c>
      <c r="C470" s="68">
        <f>INDEX('Bilag 3'!$D$10:$D$637,MATCH('Data - enkelt'!A470,'Bilag 3'!$G$10:$G$637,0))</f>
        <v>22</v>
      </c>
      <c r="D470" s="63" t="str">
        <f t="array" ref="D470">INDEX('Bilag 3'!$E$10:$E$636,MATCH(F470&amp;"_"&amp;G470,'Bilag 3'!$A$10:$A$636&amp;"_"&amp;'Bilag 3'!$C$10:$C$636,0))&amp;" - "&amp;INDEX('Bilag 3'!$F$10:$F$636,MATCH(F470&amp;"_"&amp;G470,'Bilag 3'!$A$10:$A$636&amp;"_"&amp;'Bilag 3'!$C$10:$C$636,0))</f>
        <v>Investin - K Invest High Yield Obligationer</v>
      </c>
      <c r="E470" s="82">
        <v>201612</v>
      </c>
      <c r="F470" s="82">
        <v>11155</v>
      </c>
      <c r="G470" s="82">
        <v>22</v>
      </c>
      <c r="H470" s="83">
        <v>35505000</v>
      </c>
      <c r="I470" s="83">
        <v>7000</v>
      </c>
      <c r="J470" s="83">
        <v>0</v>
      </c>
      <c r="K470" s="83">
        <v>73968000</v>
      </c>
      <c r="L470" s="83">
        <v>0</v>
      </c>
      <c r="M470" s="83">
        <v>0</v>
      </c>
      <c r="N470" s="83">
        <v>-39690000</v>
      </c>
      <c r="O470" s="83">
        <v>-5452000</v>
      </c>
      <c r="P470" s="83">
        <v>0</v>
      </c>
      <c r="Q470" s="83">
        <v>7000</v>
      </c>
      <c r="R470" s="83">
        <v>4256000</v>
      </c>
      <c r="S470" s="83">
        <v>0</v>
      </c>
      <c r="T470" s="83">
        <v>0</v>
      </c>
      <c r="U470" s="84"/>
      <c r="V470" s="83">
        <v>874977000</v>
      </c>
      <c r="W470" s="83">
        <v>18416000</v>
      </c>
      <c r="X470" s="83">
        <v>18416000</v>
      </c>
      <c r="Y470" s="83">
        <v>0</v>
      </c>
      <c r="Z470" s="83">
        <v>850706000</v>
      </c>
      <c r="AA470" s="83">
        <v>12500000</v>
      </c>
      <c r="AB470" s="83">
        <v>428151000</v>
      </c>
      <c r="AC470" s="83">
        <v>410055000</v>
      </c>
      <c r="AD470" s="83">
        <v>0</v>
      </c>
      <c r="AE470" s="83">
        <v>0</v>
      </c>
      <c r="AF470" s="83">
        <v>0</v>
      </c>
      <c r="AG470" s="83">
        <v>0</v>
      </c>
      <c r="AH470" s="83">
        <v>0</v>
      </c>
      <c r="AI470" s="83">
        <v>0</v>
      </c>
      <c r="AJ470" s="83">
        <v>0</v>
      </c>
      <c r="AK470" s="83">
        <v>0</v>
      </c>
      <c r="AL470" s="83">
        <v>0</v>
      </c>
      <c r="AM470" s="83">
        <v>5614000</v>
      </c>
      <c r="AN470" s="83">
        <v>0</v>
      </c>
      <c r="AO470" s="83">
        <v>5614000</v>
      </c>
      <c r="AP470" s="83">
        <v>0</v>
      </c>
      <c r="AQ470" s="83">
        <v>241000</v>
      </c>
      <c r="AR470" s="82">
        <v>2016</v>
      </c>
      <c r="AS470" s="83">
        <v>874977000</v>
      </c>
      <c r="AT470" s="83">
        <v>1405000</v>
      </c>
      <c r="AU470" s="83">
        <v>0</v>
      </c>
      <c r="AV470" s="83">
        <v>1405000</v>
      </c>
      <c r="AW470" s="83">
        <v>862989000</v>
      </c>
      <c r="AX470" s="83">
        <v>10584000</v>
      </c>
      <c r="AY470" s="83">
        <v>0</v>
      </c>
      <c r="AZ470" s="83">
        <v>10584000</v>
      </c>
      <c r="BA470" s="83">
        <v>0</v>
      </c>
      <c r="BB470" s="84" t="s">
        <v>780</v>
      </c>
    </row>
    <row r="471" spans="1:54" x14ac:dyDescent="0.25">
      <c r="A471" s="62" t="str">
        <f t="shared" si="7"/>
        <v>1115524</v>
      </c>
      <c r="B471" s="68">
        <f>INDEX('Bilag 3'!$B$10:$B$637,MATCH('Data - enkelt'!A471,'Bilag 3'!$G$10:$G$637,0))</f>
        <v>11155</v>
      </c>
      <c r="C471" s="68">
        <f>INDEX('Bilag 3'!$D$10:$D$637,MATCH('Data - enkelt'!A471,'Bilag 3'!$G$10:$G$637,0))</f>
        <v>24</v>
      </c>
      <c r="D471" s="63" t="str">
        <f t="array" ref="D471">INDEX('Bilag 3'!$E$10:$E$636,MATCH(F471&amp;"_"&amp;G471,'Bilag 3'!$A$10:$A$636&amp;"_"&amp;'Bilag 3'!$C$10:$C$636,0))&amp;" - "&amp;INDEX('Bilag 3'!$F$10:$F$636,MATCH(F471&amp;"_"&amp;G471,'Bilag 3'!$A$10:$A$636&amp;"_"&amp;'Bilag 3'!$C$10:$C$636,0))</f>
        <v>Investin - Advice Capital Globale</v>
      </c>
      <c r="E471" s="82">
        <v>201612</v>
      </c>
      <c r="F471" s="82">
        <v>11155</v>
      </c>
      <c r="G471" s="82">
        <v>24</v>
      </c>
      <c r="H471" s="83">
        <v>0</v>
      </c>
      <c r="I471" s="83">
        <v>11000</v>
      </c>
      <c r="J471" s="83">
        <v>231000</v>
      </c>
      <c r="K471" s="83">
        <v>0</v>
      </c>
      <c r="L471" s="83">
        <v>0</v>
      </c>
      <c r="M471" s="83">
        <v>0</v>
      </c>
      <c r="N471" s="83">
        <v>0</v>
      </c>
      <c r="O471" s="83">
        <v>-28000</v>
      </c>
      <c r="P471" s="83">
        <v>1000</v>
      </c>
      <c r="Q471" s="83">
        <v>5000</v>
      </c>
      <c r="R471" s="83">
        <v>372000</v>
      </c>
      <c r="S471" s="83">
        <v>0</v>
      </c>
      <c r="T471" s="83">
        <v>-25000</v>
      </c>
      <c r="U471" s="84"/>
      <c r="V471" s="83">
        <v>13983000</v>
      </c>
      <c r="W471" s="83">
        <v>2058000</v>
      </c>
      <c r="X471" s="83">
        <v>2058000</v>
      </c>
      <c r="Y471" s="83">
        <v>0</v>
      </c>
      <c r="Z471" s="83">
        <v>0</v>
      </c>
      <c r="AA471" s="83">
        <v>0</v>
      </c>
      <c r="AB471" s="83">
        <v>0</v>
      </c>
      <c r="AC471" s="83">
        <v>0</v>
      </c>
      <c r="AD471" s="83">
        <v>11901000</v>
      </c>
      <c r="AE471" s="83">
        <v>856000</v>
      </c>
      <c r="AF471" s="83">
        <v>10462000</v>
      </c>
      <c r="AG471" s="83">
        <v>0</v>
      </c>
      <c r="AH471" s="83">
        <v>583000</v>
      </c>
      <c r="AI471" s="83">
        <v>0</v>
      </c>
      <c r="AJ471" s="83">
        <v>0</v>
      </c>
      <c r="AK471" s="83">
        <v>0</v>
      </c>
      <c r="AL471" s="83">
        <v>0</v>
      </c>
      <c r="AM471" s="83">
        <v>0</v>
      </c>
      <c r="AN471" s="83">
        <v>0</v>
      </c>
      <c r="AO471" s="83">
        <v>0</v>
      </c>
      <c r="AP471" s="83">
        <v>0</v>
      </c>
      <c r="AQ471" s="83">
        <v>24000</v>
      </c>
      <c r="AR471" s="82">
        <v>2016</v>
      </c>
      <c r="AS471" s="83">
        <v>13983000</v>
      </c>
      <c r="AT471" s="83">
        <v>83000</v>
      </c>
      <c r="AU471" s="83">
        <v>0</v>
      </c>
      <c r="AV471" s="83">
        <v>83000</v>
      </c>
      <c r="AW471" s="83">
        <v>13901000</v>
      </c>
      <c r="AX471" s="83">
        <v>0</v>
      </c>
      <c r="AY471" s="83">
        <v>0</v>
      </c>
      <c r="AZ471" s="83">
        <v>0</v>
      </c>
      <c r="BA471" s="83">
        <v>0</v>
      </c>
      <c r="BB471" s="84" t="s">
        <v>780</v>
      </c>
    </row>
    <row r="472" spans="1:54" x14ac:dyDescent="0.25">
      <c r="A472" s="62" t="str">
        <f t="shared" si="7"/>
        <v>1115525</v>
      </c>
      <c r="B472" s="68">
        <f>INDEX('Bilag 3'!$B$10:$B$637,MATCH('Data - enkelt'!A472,'Bilag 3'!$G$10:$G$637,0))</f>
        <v>11155</v>
      </c>
      <c r="C472" s="68">
        <f>INDEX('Bilag 3'!$D$10:$D$637,MATCH('Data - enkelt'!A472,'Bilag 3'!$G$10:$G$637,0))</f>
        <v>25</v>
      </c>
      <c r="D472" s="63" t="str">
        <f t="array" ref="D472">INDEX('Bilag 3'!$E$10:$E$636,MATCH(F472&amp;"_"&amp;G472,'Bilag 3'!$A$10:$A$636&amp;"_"&amp;'Bilag 3'!$C$10:$C$636,0))&amp;" - "&amp;INDEX('Bilag 3'!$F$10:$F$636,MATCH(F472&amp;"_"&amp;G472,'Bilag 3'!$A$10:$A$636&amp;"_"&amp;'Bilag 3'!$C$10:$C$636,0))</f>
        <v>Investin - K Invest Low Carbon Global Equity</v>
      </c>
      <c r="E472" s="82">
        <v>201612</v>
      </c>
      <c r="F472" s="82">
        <v>11155</v>
      </c>
      <c r="G472" s="82">
        <v>25</v>
      </c>
      <c r="H472" s="83">
        <v>0</v>
      </c>
      <c r="I472" s="83">
        <v>0</v>
      </c>
      <c r="J472" s="83">
        <v>3262000</v>
      </c>
      <c r="K472" s="83">
        <v>0</v>
      </c>
      <c r="L472" s="83">
        <v>0</v>
      </c>
      <c r="M472" s="83">
        <v>0</v>
      </c>
      <c r="N472" s="83">
        <v>-134000</v>
      </c>
      <c r="O472" s="83">
        <v>1463000</v>
      </c>
      <c r="P472" s="83">
        <v>-1000</v>
      </c>
      <c r="Q472" s="83">
        <v>49000</v>
      </c>
      <c r="R472" s="83">
        <v>1479000</v>
      </c>
      <c r="S472" s="83">
        <v>0</v>
      </c>
      <c r="T472" s="83">
        <v>-418000</v>
      </c>
      <c r="U472" s="84"/>
      <c r="V472" s="83">
        <v>506220000</v>
      </c>
      <c r="W472" s="83">
        <v>2653000</v>
      </c>
      <c r="X472" s="83">
        <v>2653000</v>
      </c>
      <c r="Y472" s="83">
        <v>0</v>
      </c>
      <c r="Z472" s="83">
        <v>0</v>
      </c>
      <c r="AA472" s="83">
        <v>0</v>
      </c>
      <c r="AB472" s="83">
        <v>0</v>
      </c>
      <c r="AC472" s="83">
        <v>0</v>
      </c>
      <c r="AD472" s="83">
        <v>502819000</v>
      </c>
      <c r="AE472" s="83">
        <v>0</v>
      </c>
      <c r="AF472" s="83">
        <v>502819000</v>
      </c>
      <c r="AG472" s="83">
        <v>0</v>
      </c>
      <c r="AH472" s="83">
        <v>0</v>
      </c>
      <c r="AI472" s="83">
        <v>0</v>
      </c>
      <c r="AJ472" s="83">
        <v>0</v>
      </c>
      <c r="AK472" s="83">
        <v>0</v>
      </c>
      <c r="AL472" s="83">
        <v>0</v>
      </c>
      <c r="AM472" s="83">
        <v>0</v>
      </c>
      <c r="AN472" s="83">
        <v>0</v>
      </c>
      <c r="AO472" s="83">
        <v>0</v>
      </c>
      <c r="AP472" s="83">
        <v>0</v>
      </c>
      <c r="AQ472" s="83">
        <v>749000</v>
      </c>
      <c r="AR472" s="82">
        <v>2016</v>
      </c>
      <c r="AS472" s="83">
        <v>506220000</v>
      </c>
      <c r="AT472" s="83">
        <v>940000</v>
      </c>
      <c r="AU472" s="83">
        <v>0</v>
      </c>
      <c r="AV472" s="83">
        <v>940000</v>
      </c>
      <c r="AW472" s="83">
        <v>505280000</v>
      </c>
      <c r="AX472" s="83">
        <v>0</v>
      </c>
      <c r="AY472" s="83">
        <v>0</v>
      </c>
      <c r="AZ472" s="83">
        <v>0</v>
      </c>
      <c r="BA472" s="83">
        <v>0</v>
      </c>
      <c r="BB472" s="84" t="s">
        <v>780</v>
      </c>
    </row>
    <row r="473" spans="1:54" x14ac:dyDescent="0.25">
      <c r="A473" s="62" t="str">
        <f t="shared" si="7"/>
        <v>111581</v>
      </c>
      <c r="B473" s="68">
        <f>INDEX('Bilag 3'!$B$10:$B$637,MATCH('Data - enkelt'!A473,'Bilag 3'!$G$10:$G$637,0))</f>
        <v>11158</v>
      </c>
      <c r="C473" s="68">
        <f>INDEX('Bilag 3'!$D$10:$D$637,MATCH('Data - enkelt'!A473,'Bilag 3'!$G$10:$G$637,0))</f>
        <v>1</v>
      </c>
      <c r="D473" s="63" t="str">
        <f t="array" ref="D473">INDEX('Bilag 3'!$E$10:$E$636,MATCH(F473&amp;"_"&amp;G473,'Bilag 3'!$A$10:$A$636&amp;"_"&amp;'Bilag 3'!$C$10:$C$636,0))&amp;" - "&amp;INDEX('Bilag 3'!$F$10:$F$636,MATCH(F473&amp;"_"&amp;G473,'Bilag 3'!$A$10:$A$636&amp;"_"&amp;'Bilag 3'!$C$10:$C$636,0))</f>
        <v>Maj Invest - Pension</v>
      </c>
      <c r="E473" s="82">
        <v>201612</v>
      </c>
      <c r="F473" s="82">
        <v>11158</v>
      </c>
      <c r="G473" s="82">
        <v>1</v>
      </c>
      <c r="H473" s="83">
        <v>14490000</v>
      </c>
      <c r="I473" s="83">
        <v>23000</v>
      </c>
      <c r="J473" s="83">
        <v>7527000</v>
      </c>
      <c r="K473" s="83">
        <v>10341000</v>
      </c>
      <c r="L473" s="83">
        <v>49916000</v>
      </c>
      <c r="M473" s="83">
        <v>0</v>
      </c>
      <c r="N473" s="83">
        <v>-4715000</v>
      </c>
      <c r="O473" s="83">
        <v>-479000</v>
      </c>
      <c r="P473" s="83">
        <v>-28000</v>
      </c>
      <c r="Q473" s="83">
        <v>414000</v>
      </c>
      <c r="R473" s="83">
        <v>4294000</v>
      </c>
      <c r="S473" s="83">
        <v>0</v>
      </c>
      <c r="T473" s="83">
        <v>1149000</v>
      </c>
      <c r="U473" s="84" t="s">
        <v>1175</v>
      </c>
      <c r="V473" s="83">
        <v>857033000</v>
      </c>
      <c r="W473" s="83">
        <v>14574000</v>
      </c>
      <c r="X473" s="83">
        <v>14574000</v>
      </c>
      <c r="Y473" s="83">
        <v>0</v>
      </c>
      <c r="Z473" s="83">
        <v>479198000</v>
      </c>
      <c r="AA473" s="83">
        <v>280723000</v>
      </c>
      <c r="AB473" s="83">
        <v>198475000</v>
      </c>
      <c r="AC473" s="83">
        <v>0</v>
      </c>
      <c r="AD473" s="83">
        <v>354975000</v>
      </c>
      <c r="AE473" s="83">
        <v>0</v>
      </c>
      <c r="AF473" s="83">
        <v>354975000</v>
      </c>
      <c r="AG473" s="83">
        <v>0</v>
      </c>
      <c r="AH473" s="83">
        <v>0</v>
      </c>
      <c r="AI473" s="83">
        <v>0</v>
      </c>
      <c r="AJ473" s="83">
        <v>0</v>
      </c>
      <c r="AK473" s="83">
        <v>0</v>
      </c>
      <c r="AL473" s="83">
        <v>0</v>
      </c>
      <c r="AM473" s="83">
        <v>508000</v>
      </c>
      <c r="AN473" s="83">
        <v>442000</v>
      </c>
      <c r="AO473" s="83">
        <v>66000</v>
      </c>
      <c r="AP473" s="83"/>
      <c r="AQ473" s="83">
        <v>7779000</v>
      </c>
      <c r="AR473" s="82">
        <v>2016</v>
      </c>
      <c r="AS473" s="83">
        <v>857033000</v>
      </c>
      <c r="AT473" s="83">
        <v>0</v>
      </c>
      <c r="AU473" s="83">
        <v>0</v>
      </c>
      <c r="AV473" s="83">
        <v>0</v>
      </c>
      <c r="AW473" s="83">
        <v>849646000</v>
      </c>
      <c r="AX473" s="83">
        <v>827000</v>
      </c>
      <c r="AY473" s="83">
        <v>442000</v>
      </c>
      <c r="AZ473" s="83">
        <v>385000</v>
      </c>
      <c r="BA473" s="83">
        <v>6560000</v>
      </c>
      <c r="BB473" s="84" t="s">
        <v>780</v>
      </c>
    </row>
    <row r="474" spans="1:54" x14ac:dyDescent="0.25">
      <c r="A474" s="62" t="str">
        <f t="shared" si="7"/>
        <v>111582</v>
      </c>
      <c r="B474" s="68">
        <f>INDEX('Bilag 3'!$B$10:$B$637,MATCH('Data - enkelt'!A474,'Bilag 3'!$G$10:$G$637,0))</f>
        <v>11158</v>
      </c>
      <c r="C474" s="68">
        <f>INDEX('Bilag 3'!$D$10:$D$637,MATCH('Data - enkelt'!A474,'Bilag 3'!$G$10:$G$637,0))</f>
        <v>2</v>
      </c>
      <c r="D474" s="63" t="str">
        <f t="array" ref="D474">INDEX('Bilag 3'!$E$10:$E$636,MATCH(F474&amp;"_"&amp;G474,'Bilag 3'!$A$10:$A$636&amp;"_"&amp;'Bilag 3'!$C$10:$C$636,0))&amp;" - "&amp;INDEX('Bilag 3'!$F$10:$F$636,MATCH(F474&amp;"_"&amp;G474,'Bilag 3'!$A$10:$A$636&amp;"_"&amp;'Bilag 3'!$C$10:$C$636,0))</f>
        <v>Maj Invest - Globale Obligationer</v>
      </c>
      <c r="E474" s="82">
        <v>201612</v>
      </c>
      <c r="F474" s="82">
        <v>11158</v>
      </c>
      <c r="G474" s="82">
        <v>2</v>
      </c>
      <c r="H474" s="83">
        <v>41877000</v>
      </c>
      <c r="I474" s="83">
        <v>106000</v>
      </c>
      <c r="J474" s="83">
        <v>0</v>
      </c>
      <c r="K474" s="83">
        <v>30306000</v>
      </c>
      <c r="L474" s="83">
        <v>0</v>
      </c>
      <c r="M474" s="83">
        <v>0</v>
      </c>
      <c r="N474" s="83">
        <v>-11476000</v>
      </c>
      <c r="O474" s="83">
        <v>224000</v>
      </c>
      <c r="P474" s="83">
        <v>269000</v>
      </c>
      <c r="Q474" s="83">
        <v>0</v>
      </c>
      <c r="R474" s="83">
        <v>4603000</v>
      </c>
      <c r="S474" s="83">
        <v>0</v>
      </c>
      <c r="T474" s="83">
        <v>0</v>
      </c>
      <c r="U474" s="84" t="s">
        <v>1176</v>
      </c>
      <c r="V474" s="83">
        <v>1456100000</v>
      </c>
      <c r="W474" s="83">
        <v>17235000</v>
      </c>
      <c r="X474" s="83">
        <v>17235000</v>
      </c>
      <c r="Y474" s="83">
        <v>0</v>
      </c>
      <c r="Z474" s="83">
        <v>1422010000</v>
      </c>
      <c r="AA474" s="83">
        <v>819325000</v>
      </c>
      <c r="AB474" s="83">
        <v>602686000</v>
      </c>
      <c r="AC474" s="83">
        <v>0</v>
      </c>
      <c r="AD474" s="83">
        <v>0</v>
      </c>
      <c r="AE474" s="83">
        <v>0</v>
      </c>
      <c r="AF474" s="83">
        <v>0</v>
      </c>
      <c r="AG474" s="83">
        <v>0</v>
      </c>
      <c r="AH474" s="83">
        <v>0</v>
      </c>
      <c r="AI474" s="83">
        <v>0</v>
      </c>
      <c r="AJ474" s="83">
        <v>0</v>
      </c>
      <c r="AK474" s="83">
        <v>0</v>
      </c>
      <c r="AL474" s="83">
        <v>0</v>
      </c>
      <c r="AM474" s="83">
        <v>1349000</v>
      </c>
      <c r="AN474" s="83">
        <v>1074000</v>
      </c>
      <c r="AO474" s="83">
        <v>276000</v>
      </c>
      <c r="AP474" s="83"/>
      <c r="AQ474" s="83">
        <v>15505000</v>
      </c>
      <c r="AR474" s="82">
        <v>2016</v>
      </c>
      <c r="AS474" s="83">
        <v>1456100000</v>
      </c>
      <c r="AT474" s="83">
        <v>0</v>
      </c>
      <c r="AU474" s="83">
        <v>0</v>
      </c>
      <c r="AV474" s="83">
        <v>0</v>
      </c>
      <c r="AW474" s="83">
        <v>1453613000</v>
      </c>
      <c r="AX474" s="83">
        <v>2466000</v>
      </c>
      <c r="AY474" s="83">
        <v>1074000</v>
      </c>
      <c r="AZ474" s="83">
        <v>1392000</v>
      </c>
      <c r="BA474" s="83">
        <v>21000</v>
      </c>
      <c r="BB474" s="84" t="s">
        <v>780</v>
      </c>
    </row>
    <row r="475" spans="1:54" x14ac:dyDescent="0.25">
      <c r="A475" s="62" t="str">
        <f t="shared" si="7"/>
        <v>111583</v>
      </c>
      <c r="B475" s="68">
        <f>INDEX('Bilag 3'!$B$10:$B$637,MATCH('Data - enkelt'!A475,'Bilag 3'!$G$10:$G$637,0))</f>
        <v>11158</v>
      </c>
      <c r="C475" s="68">
        <f>INDEX('Bilag 3'!$D$10:$D$637,MATCH('Data - enkelt'!A475,'Bilag 3'!$G$10:$G$637,0))</f>
        <v>3</v>
      </c>
      <c r="D475" s="63" t="str">
        <f t="array" ref="D475">INDEX('Bilag 3'!$E$10:$E$636,MATCH(F475&amp;"_"&amp;G475,'Bilag 3'!$A$10:$A$636&amp;"_"&amp;'Bilag 3'!$C$10:$C$636,0))&amp;" - "&amp;INDEX('Bilag 3'!$F$10:$F$636,MATCH(F475&amp;"_"&amp;G475,'Bilag 3'!$A$10:$A$636&amp;"_"&amp;'Bilag 3'!$C$10:$C$636,0))</f>
        <v>Maj Invest - Danske Obligationer</v>
      </c>
      <c r="E475" s="82">
        <v>201612</v>
      </c>
      <c r="F475" s="82">
        <v>11158</v>
      </c>
      <c r="G475" s="82">
        <v>3</v>
      </c>
      <c r="H475" s="83">
        <v>14042000</v>
      </c>
      <c r="I475" s="83">
        <v>75000</v>
      </c>
      <c r="J475" s="83">
        <v>0</v>
      </c>
      <c r="K475" s="83">
        <v>15081000</v>
      </c>
      <c r="L475" s="83">
        <v>0</v>
      </c>
      <c r="M475" s="83">
        <v>0</v>
      </c>
      <c r="N475" s="83">
        <v>-5887000</v>
      </c>
      <c r="O475" s="83">
        <v>-3000</v>
      </c>
      <c r="P475" s="83">
        <v>0</v>
      </c>
      <c r="Q475" s="83">
        <v>0</v>
      </c>
      <c r="R475" s="83">
        <v>1491000</v>
      </c>
      <c r="S475" s="83">
        <v>0</v>
      </c>
      <c r="T475" s="83">
        <v>0</v>
      </c>
      <c r="U475" s="84" t="s">
        <v>1177</v>
      </c>
      <c r="V475" s="83">
        <v>734770000</v>
      </c>
      <c r="W475" s="83">
        <v>25024000</v>
      </c>
      <c r="X475" s="83">
        <v>25024000</v>
      </c>
      <c r="Y475" s="83">
        <v>0</v>
      </c>
      <c r="Z475" s="83">
        <v>689683000</v>
      </c>
      <c r="AA475" s="83">
        <v>689683000</v>
      </c>
      <c r="AB475" s="83">
        <v>0</v>
      </c>
      <c r="AC475" s="83">
        <v>0</v>
      </c>
      <c r="AD475" s="83">
        <v>0</v>
      </c>
      <c r="AE475" s="83">
        <v>0</v>
      </c>
      <c r="AF475" s="83">
        <v>0</v>
      </c>
      <c r="AG475" s="83">
        <v>0</v>
      </c>
      <c r="AH475" s="83">
        <v>0</v>
      </c>
      <c r="AI475" s="83">
        <v>0</v>
      </c>
      <c r="AJ475" s="83">
        <v>0</v>
      </c>
      <c r="AK475" s="83">
        <v>0</v>
      </c>
      <c r="AL475" s="83">
        <v>0</v>
      </c>
      <c r="AM475" s="83">
        <v>638000</v>
      </c>
      <c r="AN475" s="83">
        <v>549000</v>
      </c>
      <c r="AO475" s="83">
        <v>89000</v>
      </c>
      <c r="AP475" s="83"/>
      <c r="AQ475" s="83">
        <v>19424000</v>
      </c>
      <c r="AR475" s="82">
        <v>2016</v>
      </c>
      <c r="AS475" s="83">
        <v>734770000</v>
      </c>
      <c r="AT475" s="83">
        <v>0</v>
      </c>
      <c r="AU475" s="83">
        <v>0</v>
      </c>
      <c r="AV475" s="83">
        <v>0</v>
      </c>
      <c r="AW475" s="83">
        <v>697620000</v>
      </c>
      <c r="AX475" s="83">
        <v>578000</v>
      </c>
      <c r="AY475" s="83">
        <v>549000</v>
      </c>
      <c r="AZ475" s="83">
        <v>28000</v>
      </c>
      <c r="BA475" s="83">
        <v>36572000</v>
      </c>
      <c r="BB475" s="84" t="s">
        <v>780</v>
      </c>
    </row>
    <row r="476" spans="1:54" x14ac:dyDescent="0.25">
      <c r="A476" s="62" t="str">
        <f t="shared" si="7"/>
        <v>111584</v>
      </c>
      <c r="B476" s="68">
        <f>INDEX('Bilag 3'!$B$10:$B$637,MATCH('Data - enkelt'!A476,'Bilag 3'!$G$10:$G$637,0))</f>
        <v>11158</v>
      </c>
      <c r="C476" s="68">
        <f>INDEX('Bilag 3'!$D$10:$D$637,MATCH('Data - enkelt'!A476,'Bilag 3'!$G$10:$G$637,0))</f>
        <v>4</v>
      </c>
      <c r="D476" s="63" t="str">
        <f t="array" ref="D476">INDEX('Bilag 3'!$E$10:$E$636,MATCH(F476&amp;"_"&amp;G476,'Bilag 3'!$A$10:$A$636&amp;"_"&amp;'Bilag 3'!$C$10:$C$636,0))&amp;" - "&amp;INDEX('Bilag 3'!$F$10:$F$636,MATCH(F476&amp;"_"&amp;G476,'Bilag 3'!$A$10:$A$636&amp;"_"&amp;'Bilag 3'!$C$10:$C$636,0))</f>
        <v>Maj Invest - Danske Aktier</v>
      </c>
      <c r="E476" s="82">
        <v>201612</v>
      </c>
      <c r="F476" s="82">
        <v>11158</v>
      </c>
      <c r="G476" s="82">
        <v>4</v>
      </c>
      <c r="H476" s="83">
        <v>0</v>
      </c>
      <c r="I476" s="83">
        <v>30000</v>
      </c>
      <c r="J476" s="83">
        <v>9224000</v>
      </c>
      <c r="K476" s="83">
        <v>0</v>
      </c>
      <c r="L476" s="83">
        <v>-1017000</v>
      </c>
      <c r="M476" s="83">
        <v>0</v>
      </c>
      <c r="N476" s="83">
        <v>0</v>
      </c>
      <c r="O476" s="83">
        <v>0</v>
      </c>
      <c r="P476" s="83">
        <v>0</v>
      </c>
      <c r="Q476" s="83">
        <v>448000</v>
      </c>
      <c r="R476" s="83">
        <v>3927000</v>
      </c>
      <c r="S476" s="83">
        <v>0</v>
      </c>
      <c r="T476" s="83">
        <v>206000</v>
      </c>
      <c r="U476" s="84" t="s">
        <v>1178</v>
      </c>
      <c r="V476" s="83">
        <v>340012000</v>
      </c>
      <c r="W476" s="83">
        <v>5385000</v>
      </c>
      <c r="X476" s="83">
        <v>5385000</v>
      </c>
      <c r="Y476" s="83">
        <v>0</v>
      </c>
      <c r="Z476" s="83">
        <v>0</v>
      </c>
      <c r="AA476" s="83">
        <v>0</v>
      </c>
      <c r="AB476" s="83">
        <v>0</v>
      </c>
      <c r="AC476" s="83">
        <v>0</v>
      </c>
      <c r="AD476" s="83">
        <v>334451000</v>
      </c>
      <c r="AE476" s="83">
        <v>327782000</v>
      </c>
      <c r="AF476" s="83">
        <v>6669000</v>
      </c>
      <c r="AG476" s="83">
        <v>0</v>
      </c>
      <c r="AH476" s="83">
        <v>0</v>
      </c>
      <c r="AI476" s="83">
        <v>0</v>
      </c>
      <c r="AJ476" s="83">
        <v>0</v>
      </c>
      <c r="AK476" s="83">
        <v>0</v>
      </c>
      <c r="AL476" s="83">
        <v>0</v>
      </c>
      <c r="AM476" s="83">
        <v>0</v>
      </c>
      <c r="AN476" s="83">
        <v>0</v>
      </c>
      <c r="AO476" s="83">
        <v>0</v>
      </c>
      <c r="AP476" s="83"/>
      <c r="AQ476" s="83">
        <v>177000</v>
      </c>
      <c r="AR476" s="82">
        <v>2016</v>
      </c>
      <c r="AS476" s="83">
        <v>340012000</v>
      </c>
      <c r="AT476" s="83">
        <v>0</v>
      </c>
      <c r="AU476" s="83">
        <v>0</v>
      </c>
      <c r="AV476" s="83">
        <v>0</v>
      </c>
      <c r="AW476" s="83">
        <v>339516000</v>
      </c>
      <c r="AX476" s="83">
        <v>0</v>
      </c>
      <c r="AY476" s="83">
        <v>0</v>
      </c>
      <c r="AZ476" s="83">
        <v>0</v>
      </c>
      <c r="BA476" s="83">
        <v>496000</v>
      </c>
      <c r="BB476" s="84" t="s">
        <v>780</v>
      </c>
    </row>
    <row r="477" spans="1:54" x14ac:dyDescent="0.25">
      <c r="A477" s="62" t="str">
        <f t="shared" si="7"/>
        <v>111585</v>
      </c>
      <c r="B477" s="68">
        <f>INDEX('Bilag 3'!$B$10:$B$637,MATCH('Data - enkelt'!A477,'Bilag 3'!$G$10:$G$637,0))</f>
        <v>11158</v>
      </c>
      <c r="C477" s="68">
        <f>INDEX('Bilag 3'!$D$10:$D$637,MATCH('Data - enkelt'!A477,'Bilag 3'!$G$10:$G$637,0))</f>
        <v>5</v>
      </c>
      <c r="D477" s="63" t="str">
        <f t="array" ref="D477">INDEX('Bilag 3'!$E$10:$E$636,MATCH(F477&amp;"_"&amp;G477,'Bilag 3'!$A$10:$A$636&amp;"_"&amp;'Bilag 3'!$C$10:$C$636,0))&amp;" - "&amp;INDEX('Bilag 3'!$F$10:$F$636,MATCH(F477&amp;"_"&amp;G477,'Bilag 3'!$A$10:$A$636&amp;"_"&amp;'Bilag 3'!$C$10:$C$636,0))</f>
        <v>Maj Invest - Globale Aktier</v>
      </c>
      <c r="E477" s="82">
        <v>201612</v>
      </c>
      <c r="F477" s="82">
        <v>11158</v>
      </c>
      <c r="G477" s="82">
        <v>5</v>
      </c>
      <c r="H477" s="83">
        <v>6000</v>
      </c>
      <c r="I477" s="83">
        <v>27000</v>
      </c>
      <c r="J477" s="83">
        <v>21034000</v>
      </c>
      <c r="K477" s="83">
        <v>0</v>
      </c>
      <c r="L477" s="83">
        <v>44922000</v>
      </c>
      <c r="M477" s="83">
        <v>0</v>
      </c>
      <c r="N477" s="83">
        <v>1000</v>
      </c>
      <c r="O477" s="83">
        <v>350000</v>
      </c>
      <c r="P477" s="83">
        <v>30000</v>
      </c>
      <c r="Q477" s="83">
        <v>784000</v>
      </c>
      <c r="R477" s="83">
        <v>10859000</v>
      </c>
      <c r="S477" s="83">
        <v>0</v>
      </c>
      <c r="T477" s="83">
        <v>2114000</v>
      </c>
      <c r="U477" s="84" t="s">
        <v>1179</v>
      </c>
      <c r="V477" s="83">
        <v>745519000</v>
      </c>
      <c r="W477" s="83">
        <v>14478000</v>
      </c>
      <c r="X477" s="83">
        <v>14478000</v>
      </c>
      <c r="Y477" s="83">
        <v>0</v>
      </c>
      <c r="Z477" s="83">
        <v>0</v>
      </c>
      <c r="AA477" s="83">
        <v>0</v>
      </c>
      <c r="AB477" s="83">
        <v>0</v>
      </c>
      <c r="AC477" s="83">
        <v>0</v>
      </c>
      <c r="AD477" s="83">
        <v>729834000</v>
      </c>
      <c r="AE477" s="83">
        <v>53720000</v>
      </c>
      <c r="AF477" s="83">
        <v>676114000</v>
      </c>
      <c r="AG477" s="83">
        <v>0</v>
      </c>
      <c r="AH477" s="83">
        <v>0</v>
      </c>
      <c r="AI477" s="83">
        <v>0</v>
      </c>
      <c r="AJ477" s="83">
        <v>0</v>
      </c>
      <c r="AK477" s="83">
        <v>0</v>
      </c>
      <c r="AL477" s="83">
        <v>0</v>
      </c>
      <c r="AM477" s="83">
        <v>0</v>
      </c>
      <c r="AN477" s="83">
        <v>0</v>
      </c>
      <c r="AO477" s="83">
        <v>0</v>
      </c>
      <c r="AP477" s="83"/>
      <c r="AQ477" s="83">
        <v>1207000</v>
      </c>
      <c r="AR477" s="82">
        <v>2016</v>
      </c>
      <c r="AS477" s="83">
        <v>745519000</v>
      </c>
      <c r="AT477" s="83">
        <v>0</v>
      </c>
      <c r="AU477" s="83">
        <v>0</v>
      </c>
      <c r="AV477" s="83">
        <v>0</v>
      </c>
      <c r="AW477" s="83">
        <v>744460000</v>
      </c>
      <c r="AX477" s="83">
        <v>0</v>
      </c>
      <c r="AY477" s="83">
        <v>0</v>
      </c>
      <c r="AZ477" s="83">
        <v>0</v>
      </c>
      <c r="BA477" s="83">
        <v>1059000</v>
      </c>
      <c r="BB477" s="84" t="s">
        <v>780</v>
      </c>
    </row>
    <row r="478" spans="1:54" x14ac:dyDescent="0.25">
      <c r="A478" s="62" t="str">
        <f t="shared" si="7"/>
        <v>111586</v>
      </c>
      <c r="B478" s="68">
        <f>INDEX('Bilag 3'!$B$10:$B$637,MATCH('Data - enkelt'!A478,'Bilag 3'!$G$10:$G$637,0))</f>
        <v>11158</v>
      </c>
      <c r="C478" s="68">
        <f>INDEX('Bilag 3'!$D$10:$D$637,MATCH('Data - enkelt'!A478,'Bilag 3'!$G$10:$G$637,0))</f>
        <v>6</v>
      </c>
      <c r="D478" s="63" t="str">
        <f t="array" ref="D478">INDEX('Bilag 3'!$E$10:$E$636,MATCH(F478&amp;"_"&amp;G478,'Bilag 3'!$A$10:$A$636&amp;"_"&amp;'Bilag 3'!$C$10:$C$636,0))&amp;" - "&amp;INDEX('Bilag 3'!$F$10:$F$636,MATCH(F478&amp;"_"&amp;G478,'Bilag 3'!$A$10:$A$636&amp;"_"&amp;'Bilag 3'!$C$10:$C$636,0))</f>
        <v>Maj Invest - Value Aktier</v>
      </c>
      <c r="E478" s="82">
        <v>201612</v>
      </c>
      <c r="F478" s="82">
        <v>11158</v>
      </c>
      <c r="G478" s="82">
        <v>6</v>
      </c>
      <c r="H478" s="83">
        <v>58000</v>
      </c>
      <c r="I478" s="83">
        <v>372000</v>
      </c>
      <c r="J478" s="83">
        <v>167979000</v>
      </c>
      <c r="K478" s="83">
        <v>0</v>
      </c>
      <c r="L478" s="83">
        <v>1104199000</v>
      </c>
      <c r="M478" s="83">
        <v>0</v>
      </c>
      <c r="N478" s="83">
        <v>-16000</v>
      </c>
      <c r="O478" s="83">
        <v>-1775000</v>
      </c>
      <c r="P478" s="83">
        <v>437000</v>
      </c>
      <c r="Q478" s="83">
        <v>7059000</v>
      </c>
      <c r="R478" s="83">
        <v>105704000</v>
      </c>
      <c r="S478" s="83">
        <v>0</v>
      </c>
      <c r="T478" s="83">
        <v>22192000</v>
      </c>
      <c r="U478" s="84" t="s">
        <v>1180</v>
      </c>
      <c r="V478" s="83">
        <v>9267728000</v>
      </c>
      <c r="W478" s="83">
        <v>75336000</v>
      </c>
      <c r="X478" s="83">
        <v>75336000</v>
      </c>
      <c r="Y478" s="83">
        <v>0</v>
      </c>
      <c r="Z478" s="83">
        <v>0</v>
      </c>
      <c r="AA478" s="83">
        <v>0</v>
      </c>
      <c r="AB478" s="83">
        <v>0</v>
      </c>
      <c r="AC478" s="83">
        <v>0</v>
      </c>
      <c r="AD478" s="83">
        <v>9151549000</v>
      </c>
      <c r="AE478" s="83">
        <v>0</v>
      </c>
      <c r="AF478" s="83">
        <v>9149188000</v>
      </c>
      <c r="AG478" s="83">
        <v>2361000</v>
      </c>
      <c r="AH478" s="83">
        <v>0</v>
      </c>
      <c r="AI478" s="83">
        <v>0</v>
      </c>
      <c r="AJ478" s="83">
        <v>0</v>
      </c>
      <c r="AK478" s="83">
        <v>0</v>
      </c>
      <c r="AL478" s="83">
        <v>0</v>
      </c>
      <c r="AM478" s="83">
        <v>0</v>
      </c>
      <c r="AN478" s="83">
        <v>0</v>
      </c>
      <c r="AO478" s="83">
        <v>0</v>
      </c>
      <c r="AP478" s="83"/>
      <c r="AQ478" s="83">
        <v>40843000</v>
      </c>
      <c r="AR478" s="82">
        <v>2016</v>
      </c>
      <c r="AS478" s="83">
        <v>9267728000</v>
      </c>
      <c r="AT478" s="83">
        <v>0</v>
      </c>
      <c r="AU478" s="83">
        <v>0</v>
      </c>
      <c r="AV478" s="83">
        <v>0</v>
      </c>
      <c r="AW478" s="83">
        <v>9242759000</v>
      </c>
      <c r="AX478" s="83">
        <v>56000</v>
      </c>
      <c r="AY478" s="83">
        <v>0</v>
      </c>
      <c r="AZ478" s="83">
        <v>56000</v>
      </c>
      <c r="BA478" s="83">
        <v>24913000</v>
      </c>
      <c r="BB478" s="84" t="s">
        <v>780</v>
      </c>
    </row>
    <row r="479" spans="1:54" x14ac:dyDescent="0.25">
      <c r="A479" s="62" t="str">
        <f t="shared" si="7"/>
        <v>111588</v>
      </c>
      <c r="B479" s="68">
        <f>INDEX('Bilag 3'!$B$10:$B$637,MATCH('Data - enkelt'!A479,'Bilag 3'!$G$10:$G$637,0))</f>
        <v>11158</v>
      </c>
      <c r="C479" s="68">
        <f>INDEX('Bilag 3'!$D$10:$D$637,MATCH('Data - enkelt'!A479,'Bilag 3'!$G$10:$G$637,0))</f>
        <v>8</v>
      </c>
      <c r="D479" s="63" t="str">
        <f t="array" ref="D479">INDEX('Bilag 3'!$E$10:$E$636,MATCH(F479&amp;"_"&amp;G479,'Bilag 3'!$A$10:$A$636&amp;"_"&amp;'Bilag 3'!$C$10:$C$636,0))&amp;" - "&amp;INDEX('Bilag 3'!$F$10:$F$636,MATCH(F479&amp;"_"&amp;G479,'Bilag 3'!$A$10:$A$636&amp;"_"&amp;'Bilag 3'!$C$10:$C$636,0))</f>
        <v>Maj Invest - Kontra</v>
      </c>
      <c r="E479" s="82">
        <v>201612</v>
      </c>
      <c r="F479" s="82">
        <v>11158</v>
      </c>
      <c r="G479" s="82">
        <v>8</v>
      </c>
      <c r="H479" s="83">
        <v>9624000</v>
      </c>
      <c r="I479" s="83">
        <v>263000</v>
      </c>
      <c r="J479" s="83">
        <v>2546000</v>
      </c>
      <c r="K479" s="83">
        <v>43000</v>
      </c>
      <c r="L479" s="83">
        <v>23219000</v>
      </c>
      <c r="M479" s="83">
        <v>0</v>
      </c>
      <c r="N479" s="83">
        <v>-21601000</v>
      </c>
      <c r="O479" s="83">
        <v>-324000</v>
      </c>
      <c r="P479" s="83">
        <v>-14000</v>
      </c>
      <c r="Q479" s="83">
        <v>272000</v>
      </c>
      <c r="R479" s="83">
        <v>14255000</v>
      </c>
      <c r="S479" s="83">
        <v>0</v>
      </c>
      <c r="T479" s="83">
        <v>855000</v>
      </c>
      <c r="U479" s="84" t="s">
        <v>1181</v>
      </c>
      <c r="V479" s="83">
        <v>1650165000</v>
      </c>
      <c r="W479" s="83">
        <v>39224000</v>
      </c>
      <c r="X479" s="83">
        <v>39224000</v>
      </c>
      <c r="Y479" s="83">
        <v>0</v>
      </c>
      <c r="Z479" s="83">
        <v>1005281000</v>
      </c>
      <c r="AA479" s="83">
        <v>632550000</v>
      </c>
      <c r="AB479" s="83">
        <v>372731000</v>
      </c>
      <c r="AC479" s="83">
        <v>0</v>
      </c>
      <c r="AD479" s="83">
        <v>141160000</v>
      </c>
      <c r="AE479" s="83">
        <v>0</v>
      </c>
      <c r="AF479" s="83">
        <v>141160000</v>
      </c>
      <c r="AG479" s="83">
        <v>0</v>
      </c>
      <c r="AH479" s="83">
        <v>0</v>
      </c>
      <c r="AI479" s="83">
        <v>0</v>
      </c>
      <c r="AJ479" s="83">
        <v>455533000</v>
      </c>
      <c r="AK479" s="83">
        <v>0</v>
      </c>
      <c r="AL479" s="83">
        <v>455533000</v>
      </c>
      <c r="AM479" s="83">
        <v>4217000</v>
      </c>
      <c r="AN479" s="83">
        <v>4217000</v>
      </c>
      <c r="AO479" s="83">
        <v>0</v>
      </c>
      <c r="AP479" s="83"/>
      <c r="AQ479" s="83">
        <v>4752000</v>
      </c>
      <c r="AR479" s="82">
        <v>2016</v>
      </c>
      <c r="AS479" s="83">
        <v>1650165000</v>
      </c>
      <c r="AT479" s="83">
        <v>0</v>
      </c>
      <c r="AU479" s="83">
        <v>0</v>
      </c>
      <c r="AV479" s="83">
        <v>0</v>
      </c>
      <c r="AW479" s="83">
        <v>1629948000</v>
      </c>
      <c r="AX479" s="83">
        <v>17709000</v>
      </c>
      <c r="AY479" s="83">
        <v>4217000</v>
      </c>
      <c r="AZ479" s="83">
        <v>13492000</v>
      </c>
      <c r="BA479" s="83">
        <v>2509000</v>
      </c>
      <c r="BB479" s="84" t="s">
        <v>780</v>
      </c>
    </row>
    <row r="480" spans="1:54" x14ac:dyDescent="0.25">
      <c r="A480" s="62" t="str">
        <f t="shared" si="7"/>
        <v>1115811</v>
      </c>
      <c r="B480" s="68">
        <f>INDEX('Bilag 3'!$B$10:$B$637,MATCH('Data - enkelt'!A480,'Bilag 3'!$G$10:$G$637,0))</f>
        <v>11158</v>
      </c>
      <c r="C480" s="68">
        <f>INDEX('Bilag 3'!$D$10:$D$637,MATCH('Data - enkelt'!A480,'Bilag 3'!$G$10:$G$637,0))</f>
        <v>11</v>
      </c>
      <c r="D480" s="63" t="str">
        <f t="array" ref="D480">INDEX('Bilag 3'!$E$10:$E$636,MATCH(F480&amp;"_"&amp;G480,'Bilag 3'!$A$10:$A$636&amp;"_"&amp;'Bilag 3'!$C$10:$C$636,0))&amp;" - "&amp;INDEX('Bilag 3'!$F$10:$F$636,MATCH(F480&amp;"_"&amp;G480,'Bilag 3'!$A$10:$A$636&amp;"_"&amp;'Bilag 3'!$C$10:$C$636,0))</f>
        <v>Maj Invest - Global Sundhed</v>
      </c>
      <c r="E480" s="82">
        <v>201612</v>
      </c>
      <c r="F480" s="82">
        <v>11158</v>
      </c>
      <c r="G480" s="82">
        <v>11</v>
      </c>
      <c r="H480" s="83">
        <v>11000</v>
      </c>
      <c r="I480" s="83">
        <v>26000</v>
      </c>
      <c r="J480" s="83">
        <v>9360000</v>
      </c>
      <c r="K480" s="83">
        <v>0</v>
      </c>
      <c r="L480" s="83">
        <v>6695000</v>
      </c>
      <c r="M480" s="83">
        <v>0</v>
      </c>
      <c r="N480" s="83">
        <v>0</v>
      </c>
      <c r="O480" s="83">
        <v>-377000</v>
      </c>
      <c r="P480" s="83">
        <v>-42000</v>
      </c>
      <c r="Q480" s="83">
        <v>425000</v>
      </c>
      <c r="R480" s="83">
        <v>8378000</v>
      </c>
      <c r="S480" s="83">
        <v>0</v>
      </c>
      <c r="T480" s="83">
        <v>1122000</v>
      </c>
      <c r="U480" s="84" t="s">
        <v>1182</v>
      </c>
      <c r="V480" s="83">
        <v>620199000</v>
      </c>
      <c r="W480" s="83">
        <v>4930000</v>
      </c>
      <c r="X480" s="83">
        <v>4930000</v>
      </c>
      <c r="Y480" s="83">
        <v>0</v>
      </c>
      <c r="Z480" s="83">
        <v>0</v>
      </c>
      <c r="AA480" s="83">
        <v>0</v>
      </c>
      <c r="AB480" s="83">
        <v>0</v>
      </c>
      <c r="AC480" s="83">
        <v>0</v>
      </c>
      <c r="AD480" s="83">
        <v>607411000</v>
      </c>
      <c r="AE480" s="83">
        <v>34433000</v>
      </c>
      <c r="AF480" s="83">
        <v>572977000</v>
      </c>
      <c r="AG480" s="83">
        <v>0</v>
      </c>
      <c r="AH480" s="83">
        <v>0</v>
      </c>
      <c r="AI480" s="83">
        <v>0</v>
      </c>
      <c r="AJ480" s="83">
        <v>0</v>
      </c>
      <c r="AK480" s="83">
        <v>0</v>
      </c>
      <c r="AL480" s="83">
        <v>0</v>
      </c>
      <c r="AM480" s="83">
        <v>0</v>
      </c>
      <c r="AN480" s="83">
        <v>0</v>
      </c>
      <c r="AO480" s="83">
        <v>0</v>
      </c>
      <c r="AP480" s="83"/>
      <c r="AQ480" s="83">
        <v>7858000</v>
      </c>
      <c r="AR480" s="82">
        <v>2016</v>
      </c>
      <c r="AS480" s="83">
        <v>620199000</v>
      </c>
      <c r="AT480" s="83">
        <v>0</v>
      </c>
      <c r="AU480" s="83">
        <v>0</v>
      </c>
      <c r="AV480" s="83">
        <v>0</v>
      </c>
      <c r="AW480" s="83">
        <v>612038000</v>
      </c>
      <c r="AX480" s="83">
        <v>0</v>
      </c>
      <c r="AY480" s="83">
        <v>0</v>
      </c>
      <c r="AZ480" s="83">
        <v>0</v>
      </c>
      <c r="BA480" s="83">
        <v>8160000</v>
      </c>
      <c r="BB480" s="84" t="s">
        <v>780</v>
      </c>
    </row>
    <row r="481" spans="1:54" x14ac:dyDescent="0.25">
      <c r="A481" s="62" t="str">
        <f t="shared" si="7"/>
        <v>1115813</v>
      </c>
      <c r="B481" s="68">
        <f>INDEX('Bilag 3'!$B$10:$B$637,MATCH('Data - enkelt'!A481,'Bilag 3'!$G$10:$G$637,0))</f>
        <v>11158</v>
      </c>
      <c r="C481" s="68">
        <f>INDEX('Bilag 3'!$D$10:$D$637,MATCH('Data - enkelt'!A481,'Bilag 3'!$G$10:$G$637,0))</f>
        <v>13</v>
      </c>
      <c r="D481" s="63" t="str">
        <f t="array" ref="D481">INDEX('Bilag 3'!$E$10:$E$636,MATCH(F481&amp;"_"&amp;G481,'Bilag 3'!$A$10:$A$636&amp;"_"&amp;'Bilag 3'!$C$10:$C$636,0))&amp;" - "&amp;INDEX('Bilag 3'!$F$10:$F$636,MATCH(F481&amp;"_"&amp;G481,'Bilag 3'!$A$10:$A$636&amp;"_"&amp;'Bilag 3'!$C$10:$C$636,0))</f>
        <v>Maj Invest - Makro</v>
      </c>
      <c r="E481" s="82">
        <v>201612</v>
      </c>
      <c r="F481" s="82">
        <v>11158</v>
      </c>
      <c r="G481" s="82">
        <v>13</v>
      </c>
      <c r="H481" s="83">
        <v>2845000</v>
      </c>
      <c r="I481" s="83">
        <v>15000</v>
      </c>
      <c r="J481" s="83">
        <v>5038000</v>
      </c>
      <c r="K481" s="83">
        <v>2017000</v>
      </c>
      <c r="L481" s="83">
        <v>21759000</v>
      </c>
      <c r="M481" s="83">
        <v>0</v>
      </c>
      <c r="N481" s="83">
        <v>-2490000</v>
      </c>
      <c r="O481" s="83">
        <v>-369000</v>
      </c>
      <c r="P481" s="83">
        <v>5000</v>
      </c>
      <c r="Q481" s="83">
        <v>225000</v>
      </c>
      <c r="R481" s="83">
        <v>2019000</v>
      </c>
      <c r="S481" s="83">
        <v>0</v>
      </c>
      <c r="T481" s="83">
        <v>448000</v>
      </c>
      <c r="U481" s="84" t="s">
        <v>1183</v>
      </c>
      <c r="V481" s="83">
        <v>288554000</v>
      </c>
      <c r="W481" s="83">
        <v>8531000</v>
      </c>
      <c r="X481" s="83">
        <v>8531000</v>
      </c>
      <c r="Y481" s="83">
        <v>0</v>
      </c>
      <c r="Z481" s="83">
        <v>76609000</v>
      </c>
      <c r="AA481" s="83">
        <v>38730000</v>
      </c>
      <c r="AB481" s="83">
        <v>37880000</v>
      </c>
      <c r="AC481" s="83">
        <v>0</v>
      </c>
      <c r="AD481" s="83">
        <v>176876000</v>
      </c>
      <c r="AE481" s="83">
        <v>0</v>
      </c>
      <c r="AF481" s="83">
        <v>176876000</v>
      </c>
      <c r="AG481" s="83">
        <v>0</v>
      </c>
      <c r="AH481" s="83">
        <v>0</v>
      </c>
      <c r="AI481" s="83">
        <v>0</v>
      </c>
      <c r="AJ481" s="83">
        <v>24314000</v>
      </c>
      <c r="AK481" s="83">
        <v>0</v>
      </c>
      <c r="AL481" s="83">
        <v>24314000</v>
      </c>
      <c r="AM481" s="83">
        <v>20000</v>
      </c>
      <c r="AN481" s="83">
        <v>0</v>
      </c>
      <c r="AO481" s="83">
        <v>20000</v>
      </c>
      <c r="AP481" s="83"/>
      <c r="AQ481" s="83">
        <v>2204000</v>
      </c>
      <c r="AR481" s="82">
        <v>2016</v>
      </c>
      <c r="AS481" s="83">
        <v>288554000</v>
      </c>
      <c r="AT481" s="83">
        <v>0</v>
      </c>
      <c r="AU481" s="83">
        <v>0</v>
      </c>
      <c r="AV481" s="83">
        <v>0</v>
      </c>
      <c r="AW481" s="83">
        <v>286978000</v>
      </c>
      <c r="AX481" s="83">
        <v>1573000</v>
      </c>
      <c r="AY481" s="83">
        <v>0</v>
      </c>
      <c r="AZ481" s="83">
        <v>1573000</v>
      </c>
      <c r="BA481" s="83">
        <v>4000</v>
      </c>
      <c r="BB481" s="84" t="s">
        <v>780</v>
      </c>
    </row>
    <row r="482" spans="1:54" x14ac:dyDescent="0.25">
      <c r="A482" s="62" t="str">
        <f t="shared" si="7"/>
        <v>1115814</v>
      </c>
      <c r="B482" s="68">
        <f>INDEX('Bilag 3'!$B$10:$B$637,MATCH('Data - enkelt'!A482,'Bilag 3'!$G$10:$G$637,0))</f>
        <v>11158</v>
      </c>
      <c r="C482" s="68">
        <f>INDEX('Bilag 3'!$D$10:$D$637,MATCH('Data - enkelt'!A482,'Bilag 3'!$G$10:$G$637,0))</f>
        <v>14</v>
      </c>
      <c r="D482" s="63" t="str">
        <f t="array" ref="D482">INDEX('Bilag 3'!$E$10:$E$636,MATCH(F482&amp;"_"&amp;G482,'Bilag 3'!$A$10:$A$636&amp;"_"&amp;'Bilag 3'!$C$10:$C$636,0))&amp;" - "&amp;INDEX('Bilag 3'!$F$10:$F$636,MATCH(F482&amp;"_"&amp;G482,'Bilag 3'!$A$10:$A$636&amp;"_"&amp;'Bilag 3'!$C$10:$C$636,0))</f>
        <v>Maj Invest - Emerging Markets</v>
      </c>
      <c r="E482" s="82">
        <v>201612</v>
      </c>
      <c r="F482" s="82">
        <v>11158</v>
      </c>
      <c r="G482" s="82">
        <v>14</v>
      </c>
      <c r="H482" s="83">
        <v>2000</v>
      </c>
      <c r="I482" s="83">
        <v>10000</v>
      </c>
      <c r="J482" s="83">
        <v>13087000</v>
      </c>
      <c r="K482" s="83">
        <v>0</v>
      </c>
      <c r="L482" s="83">
        <v>27615000</v>
      </c>
      <c r="M482" s="83">
        <v>0</v>
      </c>
      <c r="N482" s="83">
        <v>0</v>
      </c>
      <c r="O482" s="83">
        <v>-111000</v>
      </c>
      <c r="P482" s="83">
        <v>8000</v>
      </c>
      <c r="Q482" s="83">
        <v>969000</v>
      </c>
      <c r="R482" s="83">
        <v>6884000</v>
      </c>
      <c r="S482" s="83">
        <v>0</v>
      </c>
      <c r="T482" s="83">
        <v>571000</v>
      </c>
      <c r="U482" s="84"/>
      <c r="V482" s="83">
        <v>487711000</v>
      </c>
      <c r="W482" s="83">
        <v>5366000</v>
      </c>
      <c r="X482" s="83">
        <v>5366000</v>
      </c>
      <c r="Y482" s="83">
        <v>0</v>
      </c>
      <c r="Z482" s="83">
        <v>0</v>
      </c>
      <c r="AA482" s="83">
        <v>0</v>
      </c>
      <c r="AB482" s="83">
        <v>0</v>
      </c>
      <c r="AC482" s="83">
        <v>0</v>
      </c>
      <c r="AD482" s="83">
        <v>482017000</v>
      </c>
      <c r="AE482" s="83">
        <v>0</v>
      </c>
      <c r="AF482" s="83">
        <v>482017000</v>
      </c>
      <c r="AG482" s="83">
        <v>0</v>
      </c>
      <c r="AH482" s="83">
        <v>0</v>
      </c>
      <c r="AI482" s="83">
        <v>0</v>
      </c>
      <c r="AJ482" s="83">
        <v>0</v>
      </c>
      <c r="AK482" s="83">
        <v>0</v>
      </c>
      <c r="AL482" s="83">
        <v>0</v>
      </c>
      <c r="AM482" s="83">
        <v>0</v>
      </c>
      <c r="AN482" s="83">
        <v>0</v>
      </c>
      <c r="AO482" s="83">
        <v>0</v>
      </c>
      <c r="AP482" s="83"/>
      <c r="AQ482" s="83">
        <v>327000</v>
      </c>
      <c r="AR482" s="82">
        <v>2016</v>
      </c>
      <c r="AS482" s="83">
        <v>487711000</v>
      </c>
      <c r="AT482" s="83">
        <v>0</v>
      </c>
      <c r="AU482" s="83">
        <v>0</v>
      </c>
      <c r="AV482" s="83">
        <v>0</v>
      </c>
      <c r="AW482" s="83">
        <v>481974000</v>
      </c>
      <c r="AX482" s="83">
        <v>0</v>
      </c>
      <c r="AY482" s="83">
        <v>0</v>
      </c>
      <c r="AZ482" s="83">
        <v>0</v>
      </c>
      <c r="BA482" s="83">
        <v>5737000</v>
      </c>
      <c r="BB482" s="84" t="s">
        <v>780</v>
      </c>
    </row>
    <row r="483" spans="1:54" x14ac:dyDescent="0.25">
      <c r="A483" s="62" t="str">
        <f t="shared" si="7"/>
        <v>1115815</v>
      </c>
      <c r="B483" s="68">
        <f>INDEX('Bilag 3'!$B$10:$B$637,MATCH('Data - enkelt'!A483,'Bilag 3'!$G$10:$G$637,0))</f>
        <v>11158</v>
      </c>
      <c r="C483" s="68">
        <f>INDEX('Bilag 3'!$D$10:$D$637,MATCH('Data - enkelt'!A483,'Bilag 3'!$G$10:$G$637,0))</f>
        <v>15</v>
      </c>
      <c r="D483" s="63" t="str">
        <f t="array" ref="D483">INDEX('Bilag 3'!$E$10:$E$636,MATCH(F483&amp;"_"&amp;G483,'Bilag 3'!$A$10:$A$636&amp;"_"&amp;'Bilag 3'!$C$10:$C$636,0))&amp;" - "&amp;INDEX('Bilag 3'!$F$10:$F$636,MATCH(F483&amp;"_"&amp;G483,'Bilag 3'!$A$10:$A$636&amp;"_"&amp;'Bilag 3'!$C$10:$C$636,0))</f>
        <v>Maj Invest - Value Aktier Akkumulerende</v>
      </c>
      <c r="E483" s="82">
        <v>201612</v>
      </c>
      <c r="F483" s="82">
        <v>11158</v>
      </c>
      <c r="G483" s="82">
        <v>15</v>
      </c>
      <c r="H483" s="83">
        <v>1000</v>
      </c>
      <c r="I483" s="83">
        <v>107000</v>
      </c>
      <c r="J483" s="83">
        <v>38485000</v>
      </c>
      <c r="K483" s="83">
        <v>0</v>
      </c>
      <c r="L483" s="83">
        <v>262408000</v>
      </c>
      <c r="M483" s="83">
        <v>0</v>
      </c>
      <c r="N483" s="83">
        <v>-8000</v>
      </c>
      <c r="O483" s="83">
        <v>929000</v>
      </c>
      <c r="P483" s="83">
        <v>95000</v>
      </c>
      <c r="Q483" s="83">
        <v>1730000</v>
      </c>
      <c r="R483" s="83">
        <v>26127000</v>
      </c>
      <c r="S483" s="83">
        <v>0</v>
      </c>
      <c r="T483" s="83">
        <v>5812000</v>
      </c>
      <c r="U483" s="84"/>
      <c r="V483" s="83">
        <v>2258019000</v>
      </c>
      <c r="W483" s="83">
        <v>19955000</v>
      </c>
      <c r="X483" s="83">
        <v>19955000</v>
      </c>
      <c r="Y483" s="83">
        <v>0</v>
      </c>
      <c r="Z483" s="83">
        <v>0</v>
      </c>
      <c r="AA483" s="83">
        <v>0</v>
      </c>
      <c r="AB483" s="83">
        <v>0</v>
      </c>
      <c r="AC483" s="83">
        <v>0</v>
      </c>
      <c r="AD483" s="83">
        <v>2228454000</v>
      </c>
      <c r="AE483" s="83">
        <v>0</v>
      </c>
      <c r="AF483" s="83">
        <v>2228454000</v>
      </c>
      <c r="AG483" s="83">
        <v>0</v>
      </c>
      <c r="AH483" s="83">
        <v>0</v>
      </c>
      <c r="AI483" s="83">
        <v>0</v>
      </c>
      <c r="AJ483" s="83">
        <v>0</v>
      </c>
      <c r="AK483" s="83">
        <v>0</v>
      </c>
      <c r="AL483" s="83">
        <v>0</v>
      </c>
      <c r="AM483" s="83">
        <v>0</v>
      </c>
      <c r="AN483" s="83">
        <v>0</v>
      </c>
      <c r="AO483" s="83">
        <v>0</v>
      </c>
      <c r="AP483" s="83"/>
      <c r="AQ483" s="83">
        <v>9610000</v>
      </c>
      <c r="AR483" s="82">
        <v>2016</v>
      </c>
      <c r="AS483" s="83">
        <v>2258019000</v>
      </c>
      <c r="AT483" s="83">
        <v>0</v>
      </c>
      <c r="AU483" s="83">
        <v>0</v>
      </c>
      <c r="AV483" s="83">
        <v>0</v>
      </c>
      <c r="AW483" s="83">
        <v>2250744000</v>
      </c>
      <c r="AX483" s="83">
        <v>18000</v>
      </c>
      <c r="AY483" s="83">
        <v>0</v>
      </c>
      <c r="AZ483" s="83">
        <v>18000</v>
      </c>
      <c r="BA483" s="83">
        <v>7257000</v>
      </c>
      <c r="BB483" s="84" t="s">
        <v>780</v>
      </c>
    </row>
    <row r="484" spans="1:54" x14ac:dyDescent="0.25">
      <c r="A484" s="62" t="str">
        <f t="shared" si="7"/>
        <v>1115816</v>
      </c>
      <c r="B484" s="68">
        <f>INDEX('Bilag 3'!$B$10:$B$637,MATCH('Data - enkelt'!A484,'Bilag 3'!$G$10:$G$637,0))</f>
        <v>11158</v>
      </c>
      <c r="C484" s="68">
        <f>INDEX('Bilag 3'!$D$10:$D$637,MATCH('Data - enkelt'!A484,'Bilag 3'!$G$10:$G$637,0))</f>
        <v>16</v>
      </c>
      <c r="D484" s="63" t="str">
        <f t="array" ref="D484">INDEX('Bilag 3'!$E$10:$E$636,MATCH(F484&amp;"_"&amp;G484,'Bilag 3'!$A$10:$A$636&amp;"_"&amp;'Bilag 3'!$C$10:$C$636,0))&amp;" - "&amp;INDEX('Bilag 3'!$F$10:$F$636,MATCH(F484&amp;"_"&amp;G484,'Bilag 3'!$A$10:$A$636&amp;"_"&amp;'Bilag 3'!$C$10:$C$636,0))</f>
        <v>Maj Invest - High Income Obligationer</v>
      </c>
      <c r="E484" s="82">
        <v>201612</v>
      </c>
      <c r="F484" s="82">
        <v>11158</v>
      </c>
      <c r="G484" s="82">
        <v>16</v>
      </c>
      <c r="H484" s="83">
        <v>18460000</v>
      </c>
      <c r="I484" s="83">
        <v>145000</v>
      </c>
      <c r="J484" s="83">
        <v>0</v>
      </c>
      <c r="K484" s="83">
        <v>12541000</v>
      </c>
      <c r="L484" s="83">
        <v>0</v>
      </c>
      <c r="M484" s="83">
        <v>0</v>
      </c>
      <c r="N484" s="83">
        <v>-5248000</v>
      </c>
      <c r="O484" s="83">
        <v>820000</v>
      </c>
      <c r="P484" s="83">
        <v>4000</v>
      </c>
      <c r="Q484" s="83">
        <v>0</v>
      </c>
      <c r="R484" s="83">
        <v>2147000</v>
      </c>
      <c r="S484" s="83">
        <v>0</v>
      </c>
      <c r="T484" s="83">
        <v>0</v>
      </c>
      <c r="U484" s="84"/>
      <c r="V484" s="83">
        <v>424899000</v>
      </c>
      <c r="W484" s="83">
        <v>30239000</v>
      </c>
      <c r="X484" s="83">
        <v>30239000</v>
      </c>
      <c r="Y484" s="83">
        <v>0</v>
      </c>
      <c r="Z484" s="83">
        <v>394404000</v>
      </c>
      <c r="AA484" s="83">
        <v>84472000</v>
      </c>
      <c r="AB484" s="83">
        <v>309932000</v>
      </c>
      <c r="AC484" s="83">
        <v>0</v>
      </c>
      <c r="AD484" s="83">
        <v>0</v>
      </c>
      <c r="AE484" s="83">
        <v>0</v>
      </c>
      <c r="AF484" s="83">
        <v>0</v>
      </c>
      <c r="AG484" s="83">
        <v>0</v>
      </c>
      <c r="AH484" s="83">
        <v>0</v>
      </c>
      <c r="AI484" s="83">
        <v>0</v>
      </c>
      <c r="AJ484" s="83">
        <v>0</v>
      </c>
      <c r="AK484" s="83">
        <v>0</v>
      </c>
      <c r="AL484" s="83">
        <v>0</v>
      </c>
      <c r="AM484" s="83">
        <v>192000</v>
      </c>
      <c r="AN484" s="83">
        <v>0</v>
      </c>
      <c r="AO484" s="83">
        <v>192000</v>
      </c>
      <c r="AP484" s="83"/>
      <c r="AQ484" s="83">
        <v>64000</v>
      </c>
      <c r="AR484" s="82">
        <v>2016</v>
      </c>
      <c r="AS484" s="83">
        <v>424899000</v>
      </c>
      <c r="AT484" s="83">
        <v>0</v>
      </c>
      <c r="AU484" s="83">
        <v>0</v>
      </c>
      <c r="AV484" s="83">
        <v>0</v>
      </c>
      <c r="AW484" s="83">
        <v>421556000</v>
      </c>
      <c r="AX484" s="83">
        <v>3337000</v>
      </c>
      <c r="AY484" s="83">
        <v>0</v>
      </c>
      <c r="AZ484" s="83">
        <v>3337000</v>
      </c>
      <c r="BA484" s="83">
        <v>6000</v>
      </c>
      <c r="BB484" s="84" t="s">
        <v>780</v>
      </c>
    </row>
    <row r="485" spans="1:54" x14ac:dyDescent="0.25">
      <c r="A485" s="62" t="str">
        <f t="shared" si="7"/>
        <v>111601</v>
      </c>
      <c r="B485" s="68">
        <f>INDEX('Bilag 3'!$B$10:$B$637,MATCH('Data - enkelt'!A485,'Bilag 3'!$G$10:$G$637,0))</f>
        <v>11160</v>
      </c>
      <c r="C485" s="68">
        <f>INDEX('Bilag 3'!$D$10:$D$637,MATCH('Data - enkelt'!A485,'Bilag 3'!$G$10:$G$637,0))</f>
        <v>1</v>
      </c>
      <c r="D485" s="63" t="str">
        <f t="array" ref="D485">INDEX('Bilag 3'!$E$10:$E$636,MATCH(F485&amp;"_"&amp;G485,'Bilag 3'!$A$10:$A$636&amp;"_"&amp;'Bilag 3'!$C$10:$C$636,0))&amp;" - "&amp;INDEX('Bilag 3'!$F$10:$F$636,MATCH(F485&amp;"_"&amp;G485,'Bilag 3'!$A$10:$A$636&amp;"_"&amp;'Bilag 3'!$C$10:$C$636,0))</f>
        <v>Multi Manager Invest - USA</v>
      </c>
      <c r="E485" s="82">
        <v>201612</v>
      </c>
      <c r="F485" s="82">
        <v>11160</v>
      </c>
      <c r="G485" s="82">
        <v>1</v>
      </c>
      <c r="H485" s="83">
        <v>19000</v>
      </c>
      <c r="I485" s="83">
        <v>42000</v>
      </c>
      <c r="J485" s="83">
        <v>33264000</v>
      </c>
      <c r="K485" s="83">
        <v>406000</v>
      </c>
      <c r="L485" s="83">
        <v>0</v>
      </c>
      <c r="M485" s="83">
        <v>0</v>
      </c>
      <c r="N485" s="83">
        <v>-2000</v>
      </c>
      <c r="O485" s="83">
        <v>1338000</v>
      </c>
      <c r="P485" s="83">
        <v>-15000</v>
      </c>
      <c r="Q485" s="83">
        <v>987000</v>
      </c>
      <c r="R485" s="83">
        <v>15343000</v>
      </c>
      <c r="S485" s="83">
        <v>0</v>
      </c>
      <c r="T485" s="83">
        <v>-4536000</v>
      </c>
      <c r="U485" s="84" t="s">
        <v>1184</v>
      </c>
      <c r="V485" s="83">
        <v>1778138000</v>
      </c>
      <c r="W485" s="83">
        <v>11130000</v>
      </c>
      <c r="X485" s="83">
        <v>11130000</v>
      </c>
      <c r="Y485" s="83">
        <v>0</v>
      </c>
      <c r="Z485" s="83">
        <v>0</v>
      </c>
      <c r="AA485" s="83">
        <v>0</v>
      </c>
      <c r="AB485" s="83">
        <v>0</v>
      </c>
      <c r="AC485" s="83">
        <v>0</v>
      </c>
      <c r="AD485" s="83">
        <v>1764495000</v>
      </c>
      <c r="AE485" s="83">
        <v>0</v>
      </c>
      <c r="AF485" s="83">
        <v>1764495000</v>
      </c>
      <c r="AG485" s="83">
        <v>0</v>
      </c>
      <c r="AH485" s="83">
        <v>0</v>
      </c>
      <c r="AI485" s="83">
        <v>0</v>
      </c>
      <c r="AJ485" s="83">
        <v>0</v>
      </c>
      <c r="AK485" s="83">
        <v>0</v>
      </c>
      <c r="AL485" s="83">
        <v>0</v>
      </c>
      <c r="AM485" s="83">
        <v>0</v>
      </c>
      <c r="AN485" s="83">
        <v>0</v>
      </c>
      <c r="AO485" s="83">
        <v>0</v>
      </c>
      <c r="AP485" s="83">
        <v>0</v>
      </c>
      <c r="AQ485" s="83">
        <v>2513000</v>
      </c>
      <c r="AR485" s="82">
        <v>2016</v>
      </c>
      <c r="AS485" s="83">
        <v>1778138000</v>
      </c>
      <c r="AT485" s="83">
        <v>1926000</v>
      </c>
      <c r="AU485" s="83">
        <v>0</v>
      </c>
      <c r="AV485" s="83">
        <v>1926000</v>
      </c>
      <c r="AW485" s="83">
        <v>1776212000</v>
      </c>
      <c r="AX485" s="83">
        <v>0</v>
      </c>
      <c r="AY485" s="83">
        <v>0</v>
      </c>
      <c r="AZ485" s="83">
        <v>0</v>
      </c>
      <c r="BA485" s="83">
        <v>0</v>
      </c>
      <c r="BB485" s="84" t="s">
        <v>780</v>
      </c>
    </row>
    <row r="486" spans="1:54" x14ac:dyDescent="0.25">
      <c r="A486" s="62" t="str">
        <f t="shared" si="7"/>
        <v>111602</v>
      </c>
      <c r="B486" s="68">
        <f>INDEX('Bilag 3'!$B$10:$B$637,MATCH('Data - enkelt'!A486,'Bilag 3'!$G$10:$G$637,0))</f>
        <v>11160</v>
      </c>
      <c r="C486" s="68">
        <f>INDEX('Bilag 3'!$D$10:$D$637,MATCH('Data - enkelt'!A486,'Bilag 3'!$G$10:$G$637,0))</f>
        <v>2</v>
      </c>
      <c r="D486" s="63" t="str">
        <f t="array" ref="D486">INDEX('Bilag 3'!$E$10:$E$636,MATCH(F486&amp;"_"&amp;G486,'Bilag 3'!$A$10:$A$636&amp;"_"&amp;'Bilag 3'!$C$10:$C$636,0))&amp;" - "&amp;INDEX('Bilag 3'!$F$10:$F$636,MATCH(F486&amp;"_"&amp;G486,'Bilag 3'!$A$10:$A$636&amp;"_"&amp;'Bilag 3'!$C$10:$C$636,0))</f>
        <v>Multi Manager Invest - Europa</v>
      </c>
      <c r="E486" s="82">
        <v>201612</v>
      </c>
      <c r="F486" s="82">
        <v>11160</v>
      </c>
      <c r="G486" s="82">
        <v>2</v>
      </c>
      <c r="H486" s="83">
        <v>0</v>
      </c>
      <c r="I486" s="83">
        <v>100000</v>
      </c>
      <c r="J486" s="83">
        <v>25601000</v>
      </c>
      <c r="K486" s="83">
        <v>0</v>
      </c>
      <c r="L486" s="83">
        <v>0</v>
      </c>
      <c r="M486" s="83">
        <v>0</v>
      </c>
      <c r="N486" s="83">
        <v>0</v>
      </c>
      <c r="O486" s="83">
        <v>-517000</v>
      </c>
      <c r="P486" s="83">
        <v>-28000</v>
      </c>
      <c r="Q486" s="83">
        <v>2643000</v>
      </c>
      <c r="R486" s="83">
        <v>13739000</v>
      </c>
      <c r="S486" s="83">
        <v>0</v>
      </c>
      <c r="T486" s="83">
        <v>-2210000</v>
      </c>
      <c r="U486" s="84" t="s">
        <v>1185</v>
      </c>
      <c r="V486" s="83">
        <v>863463000</v>
      </c>
      <c r="W486" s="83">
        <v>11316000</v>
      </c>
      <c r="X486" s="83">
        <v>11316000</v>
      </c>
      <c r="Y486" s="83">
        <v>0</v>
      </c>
      <c r="Z486" s="83">
        <v>0</v>
      </c>
      <c r="AA486" s="83">
        <v>0</v>
      </c>
      <c r="AB486" s="83">
        <v>0</v>
      </c>
      <c r="AC486" s="83">
        <v>0</v>
      </c>
      <c r="AD486" s="83">
        <v>848974000</v>
      </c>
      <c r="AE486" s="83">
        <v>40836000</v>
      </c>
      <c r="AF486" s="83">
        <v>808138000</v>
      </c>
      <c r="AG486" s="83">
        <v>0</v>
      </c>
      <c r="AH486" s="83">
        <v>0</v>
      </c>
      <c r="AI486" s="83">
        <v>0</v>
      </c>
      <c r="AJ486" s="83">
        <v>0</v>
      </c>
      <c r="AK486" s="83">
        <v>0</v>
      </c>
      <c r="AL486" s="83">
        <v>0</v>
      </c>
      <c r="AM486" s="83">
        <v>0</v>
      </c>
      <c r="AN486" s="83">
        <v>0</v>
      </c>
      <c r="AO486" s="83">
        <v>0</v>
      </c>
      <c r="AP486" s="83">
        <v>0</v>
      </c>
      <c r="AQ486" s="83">
        <v>3172000</v>
      </c>
      <c r="AR486" s="82">
        <v>2016</v>
      </c>
      <c r="AS486" s="83">
        <v>863463000</v>
      </c>
      <c r="AT486" s="83">
        <v>1870000</v>
      </c>
      <c r="AU486" s="83">
        <v>0</v>
      </c>
      <c r="AV486" s="83">
        <v>1870000</v>
      </c>
      <c r="AW486" s="83">
        <v>861121000</v>
      </c>
      <c r="AX486" s="83">
        <v>0</v>
      </c>
      <c r="AY486" s="83">
        <v>0</v>
      </c>
      <c r="AZ486" s="83">
        <v>0</v>
      </c>
      <c r="BA486" s="83">
        <v>471000</v>
      </c>
      <c r="BB486" s="84" t="s">
        <v>780</v>
      </c>
    </row>
    <row r="487" spans="1:54" x14ac:dyDescent="0.25">
      <c r="A487" s="62" t="str">
        <f t="shared" si="7"/>
        <v>111603</v>
      </c>
      <c r="B487" s="68">
        <f>INDEX('Bilag 3'!$B$10:$B$637,MATCH('Data - enkelt'!A487,'Bilag 3'!$G$10:$G$637,0))</f>
        <v>11160</v>
      </c>
      <c r="C487" s="68">
        <f>INDEX('Bilag 3'!$D$10:$D$637,MATCH('Data - enkelt'!A487,'Bilag 3'!$G$10:$G$637,0))</f>
        <v>3</v>
      </c>
      <c r="D487" s="63" t="str">
        <f t="array" ref="D487">INDEX('Bilag 3'!$E$10:$E$636,MATCH(F487&amp;"_"&amp;G487,'Bilag 3'!$A$10:$A$636&amp;"_"&amp;'Bilag 3'!$C$10:$C$636,0))&amp;" - "&amp;INDEX('Bilag 3'!$F$10:$F$636,MATCH(F487&amp;"_"&amp;G487,'Bilag 3'!$A$10:$A$636&amp;"_"&amp;'Bilag 3'!$C$10:$C$636,0))</f>
        <v>Multi Manager Invest - Europa Akk.</v>
      </c>
      <c r="E487" s="82">
        <v>201612</v>
      </c>
      <c r="F487" s="82">
        <v>11160</v>
      </c>
      <c r="G487" s="82">
        <v>3</v>
      </c>
      <c r="H487" s="83">
        <v>0</v>
      </c>
      <c r="I487" s="83">
        <v>237000</v>
      </c>
      <c r="J487" s="83">
        <v>53850000</v>
      </c>
      <c r="K487" s="83">
        <v>0</v>
      </c>
      <c r="L487" s="83">
        <v>0</v>
      </c>
      <c r="M487" s="83">
        <v>0</v>
      </c>
      <c r="N487" s="83">
        <v>0</v>
      </c>
      <c r="O487" s="83">
        <v>-936000</v>
      </c>
      <c r="P487" s="83">
        <v>30000</v>
      </c>
      <c r="Q487" s="83">
        <v>5242000</v>
      </c>
      <c r="R487" s="83">
        <v>29335000</v>
      </c>
      <c r="S487" s="83">
        <v>0</v>
      </c>
      <c r="T487" s="83">
        <v>-4011000</v>
      </c>
      <c r="U487" s="84" t="s">
        <v>1186</v>
      </c>
      <c r="V487" s="83">
        <v>1897689000</v>
      </c>
      <c r="W487" s="83">
        <v>23266000</v>
      </c>
      <c r="X487" s="83">
        <v>23266000</v>
      </c>
      <c r="Y487" s="83">
        <v>0</v>
      </c>
      <c r="Z487" s="83">
        <v>0</v>
      </c>
      <c r="AA487" s="83">
        <v>0</v>
      </c>
      <c r="AB487" s="83">
        <v>0</v>
      </c>
      <c r="AC487" s="83">
        <v>0</v>
      </c>
      <c r="AD487" s="83">
        <v>1866168000</v>
      </c>
      <c r="AE487" s="83">
        <v>89822000</v>
      </c>
      <c r="AF487" s="83">
        <v>1776346000</v>
      </c>
      <c r="AG487" s="83">
        <v>0</v>
      </c>
      <c r="AH487" s="83">
        <v>0</v>
      </c>
      <c r="AI487" s="83">
        <v>0</v>
      </c>
      <c r="AJ487" s="83">
        <v>0</v>
      </c>
      <c r="AK487" s="83">
        <v>0</v>
      </c>
      <c r="AL487" s="83">
        <v>0</v>
      </c>
      <c r="AM487" s="83">
        <v>0</v>
      </c>
      <c r="AN487" s="83">
        <v>0</v>
      </c>
      <c r="AO487" s="83">
        <v>0</v>
      </c>
      <c r="AP487" s="83">
        <v>0</v>
      </c>
      <c r="AQ487" s="83">
        <v>8254000</v>
      </c>
      <c r="AR487" s="82">
        <v>2016</v>
      </c>
      <c r="AS487" s="83">
        <v>1897689000</v>
      </c>
      <c r="AT487" s="83">
        <v>4149000</v>
      </c>
      <c r="AU487" s="83">
        <v>0</v>
      </c>
      <c r="AV487" s="83">
        <v>4149000</v>
      </c>
      <c r="AW487" s="83">
        <v>1892507000</v>
      </c>
      <c r="AX487" s="83">
        <v>0</v>
      </c>
      <c r="AY487" s="83">
        <v>0</v>
      </c>
      <c r="AZ487" s="83">
        <v>0</v>
      </c>
      <c r="BA487" s="83">
        <v>1033000</v>
      </c>
      <c r="BB487" s="84" t="s">
        <v>780</v>
      </c>
    </row>
    <row r="488" spans="1:54" x14ac:dyDescent="0.25">
      <c r="A488" s="62" t="str">
        <f t="shared" si="7"/>
        <v>111604</v>
      </c>
      <c r="B488" s="68">
        <f>INDEX('Bilag 3'!$B$10:$B$637,MATCH('Data - enkelt'!A488,'Bilag 3'!$G$10:$G$637,0))</f>
        <v>11160</v>
      </c>
      <c r="C488" s="68">
        <f>INDEX('Bilag 3'!$D$10:$D$637,MATCH('Data - enkelt'!A488,'Bilag 3'!$G$10:$G$637,0))</f>
        <v>4</v>
      </c>
      <c r="D488" s="63" t="str">
        <f t="array" ref="D488">INDEX('Bilag 3'!$E$10:$E$636,MATCH(F488&amp;"_"&amp;G488,'Bilag 3'!$A$10:$A$636&amp;"_"&amp;'Bilag 3'!$C$10:$C$636,0))&amp;" - "&amp;INDEX('Bilag 3'!$F$10:$F$636,MATCH(F488&amp;"_"&amp;G488,'Bilag 3'!$A$10:$A$636&amp;"_"&amp;'Bilag 3'!$C$10:$C$636,0))</f>
        <v>Multi Manager Invest - Japan</v>
      </c>
      <c r="E488" s="82">
        <v>201612</v>
      </c>
      <c r="F488" s="82">
        <v>11160</v>
      </c>
      <c r="G488" s="82">
        <v>4</v>
      </c>
      <c r="H488" s="83">
        <v>0</v>
      </c>
      <c r="I488" s="83">
        <v>4000</v>
      </c>
      <c r="J488" s="83">
        <v>5216000</v>
      </c>
      <c r="K488" s="83">
        <v>0</v>
      </c>
      <c r="L488" s="83">
        <v>0</v>
      </c>
      <c r="M488" s="83">
        <v>0</v>
      </c>
      <c r="N488" s="83">
        <v>0</v>
      </c>
      <c r="O488" s="83">
        <v>76000</v>
      </c>
      <c r="P488" s="83">
        <v>-4000</v>
      </c>
      <c r="Q488" s="83">
        <v>64000</v>
      </c>
      <c r="R488" s="83">
        <v>3654000</v>
      </c>
      <c r="S488" s="83">
        <v>0</v>
      </c>
      <c r="T488" s="83">
        <v>-782000</v>
      </c>
      <c r="U488" s="84" t="s">
        <v>1187</v>
      </c>
      <c r="V488" s="83">
        <v>259649000</v>
      </c>
      <c r="W488" s="83">
        <v>1369000</v>
      </c>
      <c r="X488" s="83">
        <v>1369000</v>
      </c>
      <c r="Y488" s="83">
        <v>0</v>
      </c>
      <c r="Z488" s="83">
        <v>0</v>
      </c>
      <c r="AA488" s="83">
        <v>0</v>
      </c>
      <c r="AB488" s="83">
        <v>0</v>
      </c>
      <c r="AC488" s="83">
        <v>0</v>
      </c>
      <c r="AD488" s="83">
        <v>258226000</v>
      </c>
      <c r="AE488" s="83">
        <v>0</v>
      </c>
      <c r="AF488" s="83">
        <v>258226000</v>
      </c>
      <c r="AG488" s="83">
        <v>0</v>
      </c>
      <c r="AH488" s="83">
        <v>0</v>
      </c>
      <c r="AI488" s="83">
        <v>0</v>
      </c>
      <c r="AJ488" s="83">
        <v>0</v>
      </c>
      <c r="AK488" s="83">
        <v>0</v>
      </c>
      <c r="AL488" s="83">
        <v>0</v>
      </c>
      <c r="AM488" s="83">
        <v>0</v>
      </c>
      <c r="AN488" s="83">
        <v>0</v>
      </c>
      <c r="AO488" s="83">
        <v>0</v>
      </c>
      <c r="AP488" s="83">
        <v>0</v>
      </c>
      <c r="AQ488" s="83">
        <v>54000</v>
      </c>
      <c r="AR488" s="82">
        <v>2016</v>
      </c>
      <c r="AS488" s="83">
        <v>259649000</v>
      </c>
      <c r="AT488" s="83">
        <v>482000</v>
      </c>
      <c r="AU488" s="83">
        <v>0</v>
      </c>
      <c r="AV488" s="83">
        <v>482000</v>
      </c>
      <c r="AW488" s="83">
        <v>259167000</v>
      </c>
      <c r="AX488" s="83">
        <v>0</v>
      </c>
      <c r="AY488" s="83">
        <v>0</v>
      </c>
      <c r="AZ488" s="83">
        <v>0</v>
      </c>
      <c r="BA488" s="83">
        <v>0</v>
      </c>
      <c r="BB488" s="84" t="s">
        <v>780</v>
      </c>
    </row>
    <row r="489" spans="1:54" x14ac:dyDescent="0.25">
      <c r="A489" s="62" t="str">
        <f t="shared" si="7"/>
        <v>111605</v>
      </c>
      <c r="B489" s="68">
        <f>INDEX('Bilag 3'!$B$10:$B$637,MATCH('Data - enkelt'!A489,'Bilag 3'!$G$10:$G$637,0))</f>
        <v>11160</v>
      </c>
      <c r="C489" s="68">
        <f>INDEX('Bilag 3'!$D$10:$D$637,MATCH('Data - enkelt'!A489,'Bilag 3'!$G$10:$G$637,0))</f>
        <v>5</v>
      </c>
      <c r="D489" s="63" t="str">
        <f t="array" ref="D489">INDEX('Bilag 3'!$E$10:$E$636,MATCH(F489&amp;"_"&amp;G489,'Bilag 3'!$A$10:$A$636&amp;"_"&amp;'Bilag 3'!$C$10:$C$636,0))&amp;" - "&amp;INDEX('Bilag 3'!$F$10:$F$636,MATCH(F489&amp;"_"&amp;G489,'Bilag 3'!$A$10:$A$636&amp;"_"&amp;'Bilag 3'!$C$10:$C$636,0))</f>
        <v>Multi Manager Invest - Japan Akk.</v>
      </c>
      <c r="E489" s="82">
        <v>201612</v>
      </c>
      <c r="F489" s="82">
        <v>11160</v>
      </c>
      <c r="G489" s="82">
        <v>5</v>
      </c>
      <c r="H489" s="83">
        <v>0</v>
      </c>
      <c r="I489" s="83">
        <v>16000</v>
      </c>
      <c r="J489" s="83">
        <v>11747000</v>
      </c>
      <c r="K489" s="83">
        <v>0</v>
      </c>
      <c r="L489" s="83">
        <v>0</v>
      </c>
      <c r="M489" s="83">
        <v>0</v>
      </c>
      <c r="N489" s="83">
        <v>0</v>
      </c>
      <c r="O489" s="83">
        <v>-195000</v>
      </c>
      <c r="P489" s="83">
        <v>-10000</v>
      </c>
      <c r="Q489" s="83">
        <v>125000</v>
      </c>
      <c r="R489" s="83">
        <v>8102000</v>
      </c>
      <c r="S489" s="83">
        <v>0</v>
      </c>
      <c r="T489" s="83">
        <v>-1762000</v>
      </c>
      <c r="U489" s="84" t="s">
        <v>1188</v>
      </c>
      <c r="V489" s="83">
        <v>592436000</v>
      </c>
      <c r="W489" s="83">
        <v>2891000</v>
      </c>
      <c r="X489" s="83">
        <v>2891000</v>
      </c>
      <c r="Y489" s="83">
        <v>0</v>
      </c>
      <c r="Z489" s="83">
        <v>0</v>
      </c>
      <c r="AA489" s="83">
        <v>0</v>
      </c>
      <c r="AB489" s="83">
        <v>0</v>
      </c>
      <c r="AC489" s="83">
        <v>0</v>
      </c>
      <c r="AD489" s="83">
        <v>589424000</v>
      </c>
      <c r="AE489" s="83">
        <v>0</v>
      </c>
      <c r="AF489" s="83">
        <v>589424000</v>
      </c>
      <c r="AG489" s="83">
        <v>0</v>
      </c>
      <c r="AH489" s="83">
        <v>0</v>
      </c>
      <c r="AI489" s="83">
        <v>0</v>
      </c>
      <c r="AJ489" s="83">
        <v>0</v>
      </c>
      <c r="AK489" s="83">
        <v>0</v>
      </c>
      <c r="AL489" s="83">
        <v>0</v>
      </c>
      <c r="AM489" s="83">
        <v>0</v>
      </c>
      <c r="AN489" s="83">
        <v>0</v>
      </c>
      <c r="AO489" s="83">
        <v>0</v>
      </c>
      <c r="AP489" s="83">
        <v>0</v>
      </c>
      <c r="AQ489" s="83">
        <v>121000</v>
      </c>
      <c r="AR489" s="82">
        <v>2016</v>
      </c>
      <c r="AS489" s="83">
        <v>592436000</v>
      </c>
      <c r="AT489" s="83">
        <v>1065000</v>
      </c>
      <c r="AU489" s="83">
        <v>0</v>
      </c>
      <c r="AV489" s="83">
        <v>1065000</v>
      </c>
      <c r="AW489" s="83">
        <v>591372000</v>
      </c>
      <c r="AX489" s="83">
        <v>0</v>
      </c>
      <c r="AY489" s="83">
        <v>0</v>
      </c>
      <c r="AZ489" s="83">
        <v>0</v>
      </c>
      <c r="BA489" s="83">
        <v>0</v>
      </c>
      <c r="BB489" s="84" t="s">
        <v>780</v>
      </c>
    </row>
    <row r="490" spans="1:54" x14ac:dyDescent="0.25">
      <c r="A490" s="62" t="str">
        <f t="shared" si="7"/>
        <v>111606</v>
      </c>
      <c r="B490" s="68">
        <f>INDEX('Bilag 3'!$B$10:$B$637,MATCH('Data - enkelt'!A490,'Bilag 3'!$G$10:$G$637,0))</f>
        <v>11160</v>
      </c>
      <c r="C490" s="68">
        <f>INDEX('Bilag 3'!$D$10:$D$637,MATCH('Data - enkelt'!A490,'Bilag 3'!$G$10:$G$637,0))</f>
        <v>6</v>
      </c>
      <c r="D490" s="63" t="str">
        <f t="array" ref="D490">INDEX('Bilag 3'!$E$10:$E$636,MATCH(F490&amp;"_"&amp;G490,'Bilag 3'!$A$10:$A$636&amp;"_"&amp;'Bilag 3'!$C$10:$C$636,0))&amp;" - "&amp;INDEX('Bilag 3'!$F$10:$F$636,MATCH(F490&amp;"_"&amp;G490,'Bilag 3'!$A$10:$A$636&amp;"_"&amp;'Bilag 3'!$C$10:$C$636,0))</f>
        <v>Multi Manager Invest - USA Akk.</v>
      </c>
      <c r="E490" s="82">
        <v>201612</v>
      </c>
      <c r="F490" s="82">
        <v>11160</v>
      </c>
      <c r="G490" s="82">
        <v>6</v>
      </c>
      <c r="H490" s="83">
        <v>36000</v>
      </c>
      <c r="I490" s="83">
        <v>100000</v>
      </c>
      <c r="J490" s="83">
        <v>79528000</v>
      </c>
      <c r="K490" s="83">
        <v>804000</v>
      </c>
      <c r="L490" s="83">
        <v>0</v>
      </c>
      <c r="M490" s="83">
        <v>0</v>
      </c>
      <c r="N490" s="83">
        <v>0</v>
      </c>
      <c r="O490" s="83">
        <v>91000</v>
      </c>
      <c r="P490" s="83">
        <v>-70000</v>
      </c>
      <c r="Q490" s="83">
        <v>1993000</v>
      </c>
      <c r="R490" s="83">
        <v>36239000</v>
      </c>
      <c r="S490" s="83">
        <v>0</v>
      </c>
      <c r="T490" s="83">
        <v>-11090000</v>
      </c>
      <c r="U490" s="84" t="s">
        <v>1189</v>
      </c>
      <c r="V490" s="83">
        <v>4171478000</v>
      </c>
      <c r="W490" s="83">
        <v>12455000</v>
      </c>
      <c r="X490" s="83">
        <v>12455000</v>
      </c>
      <c r="Y490" s="83">
        <v>0</v>
      </c>
      <c r="Z490" s="83">
        <v>0</v>
      </c>
      <c r="AA490" s="83">
        <v>0</v>
      </c>
      <c r="AB490" s="83">
        <v>0</v>
      </c>
      <c r="AC490" s="83">
        <v>0</v>
      </c>
      <c r="AD490" s="83">
        <v>4153090000</v>
      </c>
      <c r="AE490" s="83">
        <v>0</v>
      </c>
      <c r="AF490" s="83">
        <v>4153090000</v>
      </c>
      <c r="AG490" s="83">
        <v>0</v>
      </c>
      <c r="AH490" s="83">
        <v>0</v>
      </c>
      <c r="AI490" s="83">
        <v>0</v>
      </c>
      <c r="AJ490" s="83">
        <v>0</v>
      </c>
      <c r="AK490" s="83">
        <v>0</v>
      </c>
      <c r="AL490" s="83">
        <v>0</v>
      </c>
      <c r="AM490" s="83">
        <v>0</v>
      </c>
      <c r="AN490" s="83">
        <v>0</v>
      </c>
      <c r="AO490" s="83">
        <v>0</v>
      </c>
      <c r="AP490" s="83">
        <v>0</v>
      </c>
      <c r="AQ490" s="83">
        <v>5933000</v>
      </c>
      <c r="AR490" s="82">
        <v>2016</v>
      </c>
      <c r="AS490" s="83">
        <v>4171478000</v>
      </c>
      <c r="AT490" s="83">
        <v>3911000</v>
      </c>
      <c r="AU490" s="83">
        <v>0</v>
      </c>
      <c r="AV490" s="83">
        <v>3911000</v>
      </c>
      <c r="AW490" s="83">
        <v>4167567000</v>
      </c>
      <c r="AX490" s="83">
        <v>0</v>
      </c>
      <c r="AY490" s="83">
        <v>0</v>
      </c>
      <c r="AZ490" s="83">
        <v>0</v>
      </c>
      <c r="BA490" s="83">
        <v>0</v>
      </c>
      <c r="BB490" s="84" t="s">
        <v>780</v>
      </c>
    </row>
    <row r="491" spans="1:54" x14ac:dyDescent="0.25">
      <c r="A491" s="62" t="str">
        <f t="shared" si="7"/>
        <v>1116013</v>
      </c>
      <c r="B491" s="68">
        <f>INDEX('Bilag 3'!$B$10:$B$637,MATCH('Data - enkelt'!A491,'Bilag 3'!$G$10:$G$637,0))</f>
        <v>11160</v>
      </c>
      <c r="C491" s="68">
        <f>INDEX('Bilag 3'!$D$10:$D$637,MATCH('Data - enkelt'!A491,'Bilag 3'!$G$10:$G$637,0))</f>
        <v>13</v>
      </c>
      <c r="D491" s="63" t="str">
        <f t="array" ref="D491">INDEX('Bilag 3'!$E$10:$E$636,MATCH(F491&amp;"_"&amp;G491,'Bilag 3'!$A$10:$A$636&amp;"_"&amp;'Bilag 3'!$C$10:$C$636,0))&amp;" - "&amp;INDEX('Bilag 3'!$F$10:$F$636,MATCH(F491&amp;"_"&amp;G491,'Bilag 3'!$A$10:$A$636&amp;"_"&amp;'Bilag 3'!$C$10:$C$636,0))</f>
        <v>Multi Manager Invest - Nye obligationsmarkeder</v>
      </c>
      <c r="E491" s="82">
        <v>201612</v>
      </c>
      <c r="F491" s="82">
        <v>11160</v>
      </c>
      <c r="G491" s="82">
        <v>13</v>
      </c>
      <c r="H491" s="83">
        <v>34328000</v>
      </c>
      <c r="I491" s="83">
        <v>47000</v>
      </c>
      <c r="J491" s="83">
        <v>0</v>
      </c>
      <c r="K491" s="83">
        <v>30653000</v>
      </c>
      <c r="L491" s="83">
        <v>0</v>
      </c>
      <c r="M491" s="83">
        <v>0</v>
      </c>
      <c r="N491" s="83">
        <v>-13448000</v>
      </c>
      <c r="O491" s="83">
        <v>-44000</v>
      </c>
      <c r="P491" s="83">
        <v>19000</v>
      </c>
      <c r="Q491" s="83">
        <v>96000</v>
      </c>
      <c r="R491" s="83">
        <v>6649000</v>
      </c>
      <c r="S491" s="83">
        <v>0</v>
      </c>
      <c r="T491" s="83">
        <v>-464000</v>
      </c>
      <c r="U491" s="84" t="s">
        <v>1190</v>
      </c>
      <c r="V491" s="83">
        <v>565741000</v>
      </c>
      <c r="W491" s="83">
        <v>9206000</v>
      </c>
      <c r="X491" s="83">
        <v>9206000</v>
      </c>
      <c r="Y491" s="83">
        <v>0</v>
      </c>
      <c r="Z491" s="83">
        <v>545956000</v>
      </c>
      <c r="AA491" s="83">
        <v>0</v>
      </c>
      <c r="AB491" s="83">
        <v>516531000</v>
      </c>
      <c r="AC491" s="83">
        <v>29426000</v>
      </c>
      <c r="AD491" s="83">
        <v>0</v>
      </c>
      <c r="AE491" s="83">
        <v>0</v>
      </c>
      <c r="AF491" s="83">
        <v>0</v>
      </c>
      <c r="AG491" s="83">
        <v>0</v>
      </c>
      <c r="AH491" s="83">
        <v>0</v>
      </c>
      <c r="AI491" s="83">
        <v>0</v>
      </c>
      <c r="AJ491" s="83">
        <v>0</v>
      </c>
      <c r="AK491" s="83">
        <v>0</v>
      </c>
      <c r="AL491" s="83">
        <v>0</v>
      </c>
      <c r="AM491" s="83">
        <v>8591000</v>
      </c>
      <c r="AN491" s="83">
        <v>26000</v>
      </c>
      <c r="AO491" s="83">
        <v>8565000</v>
      </c>
      <c r="AP491" s="83">
        <v>0</v>
      </c>
      <c r="AQ491" s="83">
        <v>1988000</v>
      </c>
      <c r="AR491" s="82">
        <v>2016</v>
      </c>
      <c r="AS491" s="83">
        <v>565741000</v>
      </c>
      <c r="AT491" s="83">
        <v>2953000</v>
      </c>
      <c r="AU491" s="83">
        <v>1475000</v>
      </c>
      <c r="AV491" s="83">
        <v>1478000</v>
      </c>
      <c r="AW491" s="83">
        <v>553068000</v>
      </c>
      <c r="AX491" s="83">
        <v>6409000</v>
      </c>
      <c r="AY491" s="83">
        <v>155000</v>
      </c>
      <c r="AZ491" s="83">
        <v>6254000</v>
      </c>
      <c r="BA491" s="83">
        <v>3311000</v>
      </c>
      <c r="BB491" s="84" t="s">
        <v>780</v>
      </c>
    </row>
    <row r="492" spans="1:54" x14ac:dyDescent="0.25">
      <c r="A492" s="62" t="str">
        <f t="shared" si="7"/>
        <v>1116014</v>
      </c>
      <c r="B492" s="68">
        <f>INDEX('Bilag 3'!$B$10:$B$637,MATCH('Data - enkelt'!A492,'Bilag 3'!$G$10:$G$637,0))</f>
        <v>11160</v>
      </c>
      <c r="C492" s="68">
        <f>INDEX('Bilag 3'!$D$10:$D$637,MATCH('Data - enkelt'!A492,'Bilag 3'!$G$10:$G$637,0))</f>
        <v>14</v>
      </c>
      <c r="D492" s="63" t="str">
        <f t="array" ref="D492">INDEX('Bilag 3'!$E$10:$E$636,MATCH(F492&amp;"_"&amp;G492,'Bilag 3'!$A$10:$A$636&amp;"_"&amp;'Bilag 3'!$C$10:$C$636,0))&amp;" - "&amp;INDEX('Bilag 3'!$F$10:$F$636,MATCH(F492&amp;"_"&amp;G492,'Bilag 3'!$A$10:$A$636&amp;"_"&amp;'Bilag 3'!$C$10:$C$636,0))</f>
        <v>Multi Manager Invest - Nye obligationsmarkeder Akk.</v>
      </c>
      <c r="E492" s="82">
        <v>201612</v>
      </c>
      <c r="F492" s="82">
        <v>11160</v>
      </c>
      <c r="G492" s="82">
        <v>14</v>
      </c>
      <c r="H492" s="83">
        <v>70418000</v>
      </c>
      <c r="I492" s="83">
        <v>84000</v>
      </c>
      <c r="J492" s="83">
        <v>0</v>
      </c>
      <c r="K492" s="83">
        <v>57764000</v>
      </c>
      <c r="L492" s="83">
        <v>0</v>
      </c>
      <c r="M492" s="83">
        <v>0</v>
      </c>
      <c r="N492" s="83">
        <v>-23556000</v>
      </c>
      <c r="O492" s="83">
        <v>-4948000</v>
      </c>
      <c r="P492" s="83">
        <v>15000</v>
      </c>
      <c r="Q492" s="83">
        <v>113000</v>
      </c>
      <c r="R492" s="83">
        <v>12512000</v>
      </c>
      <c r="S492" s="83">
        <v>0</v>
      </c>
      <c r="T492" s="83">
        <v>-756000</v>
      </c>
      <c r="U492" s="84" t="s">
        <v>1191</v>
      </c>
      <c r="V492" s="83">
        <v>1230776000</v>
      </c>
      <c r="W492" s="83">
        <v>14809000</v>
      </c>
      <c r="X492" s="83">
        <v>14809000</v>
      </c>
      <c r="Y492" s="83">
        <v>0</v>
      </c>
      <c r="Z492" s="83">
        <v>1191245000</v>
      </c>
      <c r="AA492" s="83">
        <v>0</v>
      </c>
      <c r="AB492" s="83">
        <v>1128579000</v>
      </c>
      <c r="AC492" s="83">
        <v>62666000</v>
      </c>
      <c r="AD492" s="83">
        <v>1439000</v>
      </c>
      <c r="AE492" s="83">
        <v>0</v>
      </c>
      <c r="AF492" s="83">
        <v>1439000</v>
      </c>
      <c r="AG492" s="83">
        <v>0</v>
      </c>
      <c r="AH492" s="83">
        <v>0</v>
      </c>
      <c r="AI492" s="83">
        <v>0</v>
      </c>
      <c r="AJ492" s="83">
        <v>0</v>
      </c>
      <c r="AK492" s="83">
        <v>0</v>
      </c>
      <c r="AL492" s="83">
        <v>0</v>
      </c>
      <c r="AM492" s="83">
        <v>17521000</v>
      </c>
      <c r="AN492" s="83">
        <v>55000</v>
      </c>
      <c r="AO492" s="83">
        <v>17467000</v>
      </c>
      <c r="AP492" s="83">
        <v>0</v>
      </c>
      <c r="AQ492" s="83">
        <v>5762000</v>
      </c>
      <c r="AR492" s="82">
        <v>2016</v>
      </c>
      <c r="AS492" s="83">
        <v>1230776000</v>
      </c>
      <c r="AT492" s="83">
        <v>5695000</v>
      </c>
      <c r="AU492" s="83">
        <v>3638000</v>
      </c>
      <c r="AV492" s="83">
        <v>2058000</v>
      </c>
      <c r="AW492" s="83">
        <v>1205686000</v>
      </c>
      <c r="AX492" s="83">
        <v>12641000</v>
      </c>
      <c r="AY492" s="83">
        <v>261000</v>
      </c>
      <c r="AZ492" s="83">
        <v>12380000</v>
      </c>
      <c r="BA492" s="83">
        <v>6753000</v>
      </c>
      <c r="BB492" s="84" t="s">
        <v>780</v>
      </c>
    </row>
    <row r="493" spans="1:54" x14ac:dyDescent="0.25">
      <c r="A493" s="62" t="str">
        <f t="shared" si="7"/>
        <v>1116015</v>
      </c>
      <c r="B493" s="68">
        <f>INDEX('Bilag 3'!$B$10:$B$637,MATCH('Data - enkelt'!A493,'Bilag 3'!$G$10:$G$637,0))</f>
        <v>11160</v>
      </c>
      <c r="C493" s="68">
        <f>INDEX('Bilag 3'!$D$10:$D$637,MATCH('Data - enkelt'!A493,'Bilag 3'!$G$10:$G$637,0))</f>
        <v>15</v>
      </c>
      <c r="D493" s="63" t="str">
        <f t="array" ref="D493">INDEX('Bilag 3'!$E$10:$E$636,MATCH(F493&amp;"_"&amp;G493,'Bilag 3'!$A$10:$A$636&amp;"_"&amp;'Bilag 3'!$C$10:$C$636,0))&amp;" - "&amp;INDEX('Bilag 3'!$F$10:$F$636,MATCH(F493&amp;"_"&amp;G493,'Bilag 3'!$A$10:$A$636&amp;"_"&amp;'Bilag 3'!$C$10:$C$636,0))</f>
        <v>Multi Manager Invest - Nye Aktiemarkeder</v>
      </c>
      <c r="E493" s="82">
        <v>201612</v>
      </c>
      <c r="F493" s="82">
        <v>11160</v>
      </c>
      <c r="G493" s="82">
        <v>15</v>
      </c>
      <c r="H493" s="83">
        <v>1000</v>
      </c>
      <c r="I493" s="83">
        <v>114000</v>
      </c>
      <c r="J493" s="83">
        <v>5123000</v>
      </c>
      <c r="K493" s="83">
        <v>0</v>
      </c>
      <c r="L493" s="83">
        <v>0</v>
      </c>
      <c r="M493" s="83">
        <v>0</v>
      </c>
      <c r="N493" s="83">
        <v>1466000</v>
      </c>
      <c r="O493" s="83">
        <v>-166000</v>
      </c>
      <c r="P493" s="83">
        <v>23000</v>
      </c>
      <c r="Q493" s="83">
        <v>448000</v>
      </c>
      <c r="R493" s="83">
        <v>6766000</v>
      </c>
      <c r="S493" s="83">
        <v>0</v>
      </c>
      <c r="T493" s="83">
        <v>-384000</v>
      </c>
      <c r="U493" s="84" t="s">
        <v>1192</v>
      </c>
      <c r="V493" s="83">
        <v>453556000</v>
      </c>
      <c r="W493" s="83">
        <v>16559000</v>
      </c>
      <c r="X493" s="83">
        <v>16559000</v>
      </c>
      <c r="Y493" s="83">
        <v>0</v>
      </c>
      <c r="Z493" s="83">
        <v>0</v>
      </c>
      <c r="AA493" s="83">
        <v>0</v>
      </c>
      <c r="AB493" s="83">
        <v>0</v>
      </c>
      <c r="AC493" s="83">
        <v>0</v>
      </c>
      <c r="AD493" s="83">
        <v>424632000</v>
      </c>
      <c r="AE493" s="83">
        <v>0</v>
      </c>
      <c r="AF493" s="83">
        <v>424632000</v>
      </c>
      <c r="AG493" s="83">
        <v>0</v>
      </c>
      <c r="AH493" s="83">
        <v>0</v>
      </c>
      <c r="AI493" s="83">
        <v>0</v>
      </c>
      <c r="AJ493" s="83">
        <v>0</v>
      </c>
      <c r="AK493" s="83">
        <v>0</v>
      </c>
      <c r="AL493" s="83">
        <v>0</v>
      </c>
      <c r="AM493" s="83">
        <v>12183000</v>
      </c>
      <c r="AN493" s="83">
        <v>12183000</v>
      </c>
      <c r="AO493" s="83">
        <v>0</v>
      </c>
      <c r="AP493" s="83">
        <v>0</v>
      </c>
      <c r="AQ493" s="83">
        <v>181000</v>
      </c>
      <c r="AR493" s="82">
        <v>2016</v>
      </c>
      <c r="AS493" s="83">
        <v>453556000</v>
      </c>
      <c r="AT493" s="83">
        <v>1350000</v>
      </c>
      <c r="AU493" s="83">
        <v>1000</v>
      </c>
      <c r="AV493" s="83">
        <v>1349000</v>
      </c>
      <c r="AW493" s="83">
        <v>452148000</v>
      </c>
      <c r="AX493" s="83">
        <v>0</v>
      </c>
      <c r="AY493" s="83">
        <v>0</v>
      </c>
      <c r="AZ493" s="83">
        <v>0</v>
      </c>
      <c r="BA493" s="83">
        <v>59000</v>
      </c>
      <c r="BB493" s="84" t="s">
        <v>780</v>
      </c>
    </row>
    <row r="494" spans="1:54" x14ac:dyDescent="0.25">
      <c r="A494" s="62" t="str">
        <f t="shared" si="7"/>
        <v>1116016</v>
      </c>
      <c r="B494" s="68">
        <f>INDEX('Bilag 3'!$B$10:$B$637,MATCH('Data - enkelt'!A494,'Bilag 3'!$G$10:$G$637,0))</f>
        <v>11160</v>
      </c>
      <c r="C494" s="68">
        <f>INDEX('Bilag 3'!$D$10:$D$637,MATCH('Data - enkelt'!A494,'Bilag 3'!$G$10:$G$637,0))</f>
        <v>16</v>
      </c>
      <c r="D494" s="63" t="str">
        <f t="array" ref="D494">INDEX('Bilag 3'!$E$10:$E$636,MATCH(F494&amp;"_"&amp;G494,'Bilag 3'!$A$10:$A$636&amp;"_"&amp;'Bilag 3'!$C$10:$C$636,0))&amp;" - "&amp;INDEX('Bilag 3'!$F$10:$F$636,MATCH(F494&amp;"_"&amp;G494,'Bilag 3'!$A$10:$A$636&amp;"_"&amp;'Bilag 3'!$C$10:$C$636,0))</f>
        <v>Multi Manager Invest - Nye Aktiemarkeder Akk.</v>
      </c>
      <c r="E494" s="82">
        <v>201612</v>
      </c>
      <c r="F494" s="82">
        <v>11160</v>
      </c>
      <c r="G494" s="82">
        <v>16</v>
      </c>
      <c r="H494" s="83">
        <v>1000</v>
      </c>
      <c r="I494" s="83">
        <v>268000</v>
      </c>
      <c r="J494" s="83">
        <v>12079000</v>
      </c>
      <c r="K494" s="83">
        <v>0</v>
      </c>
      <c r="L494" s="83">
        <v>0</v>
      </c>
      <c r="M494" s="83">
        <v>0</v>
      </c>
      <c r="N494" s="83">
        <v>3146000</v>
      </c>
      <c r="O494" s="83">
        <v>-299000</v>
      </c>
      <c r="P494" s="83">
        <v>56000</v>
      </c>
      <c r="Q494" s="83">
        <v>981000</v>
      </c>
      <c r="R494" s="83">
        <v>15844000</v>
      </c>
      <c r="S494" s="83">
        <v>0</v>
      </c>
      <c r="T494" s="83">
        <v>-923000</v>
      </c>
      <c r="U494" s="84" t="s">
        <v>1193</v>
      </c>
      <c r="V494" s="83">
        <v>1091951000</v>
      </c>
      <c r="W494" s="83">
        <v>41407000</v>
      </c>
      <c r="X494" s="83">
        <v>41407000</v>
      </c>
      <c r="Y494" s="83">
        <v>0</v>
      </c>
      <c r="Z494" s="83">
        <v>0</v>
      </c>
      <c r="AA494" s="83">
        <v>0</v>
      </c>
      <c r="AB494" s="83">
        <v>0</v>
      </c>
      <c r="AC494" s="83">
        <v>0</v>
      </c>
      <c r="AD494" s="83">
        <v>1021241000</v>
      </c>
      <c r="AE494" s="83">
        <v>0</v>
      </c>
      <c r="AF494" s="83">
        <v>1021241000</v>
      </c>
      <c r="AG494" s="83">
        <v>0</v>
      </c>
      <c r="AH494" s="83">
        <v>0</v>
      </c>
      <c r="AI494" s="83">
        <v>0</v>
      </c>
      <c r="AJ494" s="83">
        <v>0</v>
      </c>
      <c r="AK494" s="83">
        <v>0</v>
      </c>
      <c r="AL494" s="83">
        <v>0</v>
      </c>
      <c r="AM494" s="83">
        <v>28863000</v>
      </c>
      <c r="AN494" s="83">
        <v>28863000</v>
      </c>
      <c r="AO494" s="83">
        <v>0</v>
      </c>
      <c r="AP494" s="83">
        <v>0</v>
      </c>
      <c r="AQ494" s="83">
        <v>440000</v>
      </c>
      <c r="AR494" s="82">
        <v>2016</v>
      </c>
      <c r="AS494" s="83">
        <v>1091951000</v>
      </c>
      <c r="AT494" s="83">
        <v>3059000</v>
      </c>
      <c r="AU494" s="83">
        <v>2000</v>
      </c>
      <c r="AV494" s="83">
        <v>3057000</v>
      </c>
      <c r="AW494" s="83">
        <v>1088752000</v>
      </c>
      <c r="AX494" s="83">
        <v>0</v>
      </c>
      <c r="AY494" s="83">
        <v>0</v>
      </c>
      <c r="AZ494" s="83">
        <v>0</v>
      </c>
      <c r="BA494" s="83">
        <v>140000</v>
      </c>
      <c r="BB494" s="84" t="s">
        <v>780</v>
      </c>
    </row>
    <row r="495" spans="1:54" x14ac:dyDescent="0.25">
      <c r="A495" s="62" t="str">
        <f t="shared" si="7"/>
        <v>1116018</v>
      </c>
      <c r="B495" s="68">
        <f>INDEX('Bilag 3'!$B$10:$B$637,MATCH('Data - enkelt'!A495,'Bilag 3'!$G$10:$G$637,0))</f>
        <v>11160</v>
      </c>
      <c r="C495" s="68">
        <f>INDEX('Bilag 3'!$D$10:$D$637,MATCH('Data - enkelt'!A495,'Bilag 3'!$G$10:$G$637,0))</f>
        <v>18</v>
      </c>
      <c r="D495" s="63" t="str">
        <f t="array" ref="D495">INDEX('Bilag 3'!$E$10:$E$636,MATCH(F495&amp;"_"&amp;G495,'Bilag 3'!$A$10:$A$636&amp;"_"&amp;'Bilag 3'!$C$10:$C$636,0))&amp;" - "&amp;INDEX('Bilag 3'!$F$10:$F$636,MATCH(F495&amp;"_"&amp;G495,'Bilag 3'!$A$10:$A$636&amp;"_"&amp;'Bilag 3'!$C$10:$C$636,0))</f>
        <v>Multi Manager Invest - Globale Aktier</v>
      </c>
      <c r="E495" s="82">
        <v>201612</v>
      </c>
      <c r="F495" s="82">
        <v>11160</v>
      </c>
      <c r="G495" s="82">
        <v>18</v>
      </c>
      <c r="H495" s="83">
        <v>1000</v>
      </c>
      <c r="I495" s="83">
        <v>134000</v>
      </c>
      <c r="J495" s="83">
        <v>10171000</v>
      </c>
      <c r="K495" s="83">
        <v>0</v>
      </c>
      <c r="L495" s="83">
        <v>0</v>
      </c>
      <c r="M495" s="83">
        <v>0</v>
      </c>
      <c r="N495" s="83">
        <v>117000</v>
      </c>
      <c r="O495" s="83">
        <v>-415000</v>
      </c>
      <c r="P495" s="83">
        <v>11000</v>
      </c>
      <c r="Q495" s="83">
        <v>236000</v>
      </c>
      <c r="R495" s="83">
        <v>12593000</v>
      </c>
      <c r="S495" s="83">
        <v>0</v>
      </c>
      <c r="T495" s="83">
        <v>-1085000</v>
      </c>
      <c r="U495" s="84" t="s">
        <v>1194</v>
      </c>
      <c r="V495" s="83">
        <v>747684000</v>
      </c>
      <c r="W495" s="83">
        <v>10209000</v>
      </c>
      <c r="X495" s="83">
        <v>10209000</v>
      </c>
      <c r="Y495" s="83">
        <v>0</v>
      </c>
      <c r="Z495" s="83">
        <v>0</v>
      </c>
      <c r="AA495" s="83">
        <v>0</v>
      </c>
      <c r="AB495" s="83">
        <v>0</v>
      </c>
      <c r="AC495" s="83">
        <v>0</v>
      </c>
      <c r="AD495" s="83">
        <v>732663000</v>
      </c>
      <c r="AE495" s="83">
        <v>14815000</v>
      </c>
      <c r="AF495" s="83">
        <v>703077000</v>
      </c>
      <c r="AG495" s="83">
        <v>0</v>
      </c>
      <c r="AH495" s="83">
        <v>14771000</v>
      </c>
      <c r="AI495" s="83">
        <v>0</v>
      </c>
      <c r="AJ495" s="83">
        <v>0</v>
      </c>
      <c r="AK495" s="83">
        <v>0</v>
      </c>
      <c r="AL495" s="83">
        <v>0</v>
      </c>
      <c r="AM495" s="83">
        <v>0</v>
      </c>
      <c r="AN495" s="83">
        <v>0</v>
      </c>
      <c r="AO495" s="83">
        <v>0</v>
      </c>
      <c r="AP495" s="83">
        <v>0</v>
      </c>
      <c r="AQ495" s="83">
        <v>4811000</v>
      </c>
      <c r="AR495" s="82">
        <v>2016</v>
      </c>
      <c r="AS495" s="83">
        <v>747684000</v>
      </c>
      <c r="AT495" s="83">
        <v>1808000</v>
      </c>
      <c r="AU495" s="83">
        <v>4000</v>
      </c>
      <c r="AV495" s="83">
        <v>1804000</v>
      </c>
      <c r="AW495" s="83">
        <v>738657000</v>
      </c>
      <c r="AX495" s="83">
        <v>0</v>
      </c>
      <c r="AY495" s="83">
        <v>0</v>
      </c>
      <c r="AZ495" s="83">
        <v>0</v>
      </c>
      <c r="BA495" s="83">
        <v>7219000</v>
      </c>
      <c r="BB495" s="84" t="s">
        <v>780</v>
      </c>
    </row>
    <row r="496" spans="1:54" x14ac:dyDescent="0.25">
      <c r="A496" s="62" t="str">
        <f t="shared" si="7"/>
        <v>1116019</v>
      </c>
      <c r="B496" s="68">
        <f>INDEX('Bilag 3'!$B$10:$B$637,MATCH('Data - enkelt'!A496,'Bilag 3'!$G$10:$G$637,0))</f>
        <v>11160</v>
      </c>
      <c r="C496" s="68">
        <f>INDEX('Bilag 3'!$D$10:$D$637,MATCH('Data - enkelt'!A496,'Bilag 3'!$G$10:$G$637,0))</f>
        <v>19</v>
      </c>
      <c r="D496" s="63" t="str">
        <f t="array" ref="D496">INDEX('Bilag 3'!$E$10:$E$636,MATCH(F496&amp;"_"&amp;G496,'Bilag 3'!$A$10:$A$636&amp;"_"&amp;'Bilag 3'!$C$10:$C$636,0))&amp;" - "&amp;INDEX('Bilag 3'!$F$10:$F$636,MATCH(F496&amp;"_"&amp;G496,'Bilag 3'!$A$10:$A$636&amp;"_"&amp;'Bilag 3'!$C$10:$C$636,0))</f>
        <v>Multi Manager Invest - Globale Aktier Akk.</v>
      </c>
      <c r="E496" s="82">
        <v>201612</v>
      </c>
      <c r="F496" s="82">
        <v>11160</v>
      </c>
      <c r="G496" s="82">
        <v>19</v>
      </c>
      <c r="H496" s="83">
        <v>3000</v>
      </c>
      <c r="I496" s="83">
        <v>323000</v>
      </c>
      <c r="J496" s="83">
        <v>25735000</v>
      </c>
      <c r="K496" s="83">
        <v>0</v>
      </c>
      <c r="L496" s="83">
        <v>0</v>
      </c>
      <c r="M496" s="83">
        <v>0</v>
      </c>
      <c r="N496" s="83">
        <v>185000</v>
      </c>
      <c r="O496" s="83">
        <v>-722000</v>
      </c>
      <c r="P496" s="83">
        <v>21000</v>
      </c>
      <c r="Q496" s="83">
        <v>708000</v>
      </c>
      <c r="R496" s="83">
        <v>31476000</v>
      </c>
      <c r="S496" s="83">
        <v>0</v>
      </c>
      <c r="T496" s="83">
        <v>-2729000</v>
      </c>
      <c r="U496" s="84" t="s">
        <v>1195</v>
      </c>
      <c r="V496" s="83">
        <v>1970147000</v>
      </c>
      <c r="W496" s="83">
        <v>27165000</v>
      </c>
      <c r="X496" s="83">
        <v>27165000</v>
      </c>
      <c r="Y496" s="83">
        <v>0</v>
      </c>
      <c r="Z496" s="83">
        <v>0</v>
      </c>
      <c r="AA496" s="83">
        <v>0</v>
      </c>
      <c r="AB496" s="83">
        <v>0</v>
      </c>
      <c r="AC496" s="83">
        <v>0</v>
      </c>
      <c r="AD496" s="83">
        <v>1930380000</v>
      </c>
      <c r="AE496" s="83">
        <v>39242000</v>
      </c>
      <c r="AF496" s="83">
        <v>1852105000</v>
      </c>
      <c r="AG496" s="83">
        <v>0</v>
      </c>
      <c r="AH496" s="83">
        <v>39033000</v>
      </c>
      <c r="AI496" s="83">
        <v>0</v>
      </c>
      <c r="AJ496" s="83">
        <v>0</v>
      </c>
      <c r="AK496" s="83">
        <v>0</v>
      </c>
      <c r="AL496" s="83">
        <v>0</v>
      </c>
      <c r="AM496" s="83">
        <v>0</v>
      </c>
      <c r="AN496" s="83">
        <v>0</v>
      </c>
      <c r="AO496" s="83">
        <v>0</v>
      </c>
      <c r="AP496" s="83">
        <v>0</v>
      </c>
      <c r="AQ496" s="83">
        <v>12601000</v>
      </c>
      <c r="AR496" s="82">
        <v>2016</v>
      </c>
      <c r="AS496" s="83">
        <v>1970147000</v>
      </c>
      <c r="AT496" s="83">
        <v>4547000</v>
      </c>
      <c r="AU496" s="83">
        <v>5000</v>
      </c>
      <c r="AV496" s="83">
        <v>4542000</v>
      </c>
      <c r="AW496" s="83">
        <v>1946294000</v>
      </c>
      <c r="AX496" s="83">
        <v>0</v>
      </c>
      <c r="AY496" s="83">
        <v>0</v>
      </c>
      <c r="AZ496" s="83">
        <v>0</v>
      </c>
      <c r="BA496" s="83">
        <v>19305000</v>
      </c>
      <c r="BB496" s="84" t="s">
        <v>780</v>
      </c>
    </row>
    <row r="497" spans="1:54" x14ac:dyDescent="0.25">
      <c r="A497" s="62" t="str">
        <f t="shared" si="7"/>
        <v>111611</v>
      </c>
      <c r="B497" s="68">
        <f>INDEX('Bilag 3'!$B$10:$B$637,MATCH('Data - enkelt'!A497,'Bilag 3'!$G$10:$G$637,0))</f>
        <v>11161</v>
      </c>
      <c r="C497" s="68">
        <f>INDEX('Bilag 3'!$D$10:$D$637,MATCH('Data - enkelt'!A497,'Bilag 3'!$G$10:$G$637,0))</f>
        <v>1</v>
      </c>
      <c r="D497" s="63" t="str">
        <f t="array" ref="D497">INDEX('Bilag 3'!$E$10:$E$636,MATCH(F497&amp;"_"&amp;G497,'Bilag 3'!$A$10:$A$636&amp;"_"&amp;'Bilag 3'!$C$10:$C$636,0))&amp;" - "&amp;INDEX('Bilag 3'!$F$10:$F$636,MATCH(F497&amp;"_"&amp;G497,'Bilag 3'!$A$10:$A$636&amp;"_"&amp;'Bilag 3'!$C$10:$C$636,0))</f>
        <v>SmallCap Danmark - SmallCap Danmark</v>
      </c>
      <c r="E497" s="82">
        <v>201612</v>
      </c>
      <c r="F497" s="82">
        <v>11161</v>
      </c>
      <c r="G497" s="82">
        <v>1</v>
      </c>
      <c r="H497" s="83">
        <v>0</v>
      </c>
      <c r="I497" s="83">
        <v>1000</v>
      </c>
      <c r="J497" s="83">
        <v>2790000</v>
      </c>
      <c r="K497" s="83">
        <v>0</v>
      </c>
      <c r="L497" s="83">
        <v>216000</v>
      </c>
      <c r="M497" s="83">
        <v>0</v>
      </c>
      <c r="N497" s="83">
        <v>0</v>
      </c>
      <c r="O497" s="83">
        <v>0</v>
      </c>
      <c r="P497" s="83">
        <v>0</v>
      </c>
      <c r="Q497" s="83">
        <v>136000</v>
      </c>
      <c r="R497" s="83">
        <v>1944000</v>
      </c>
      <c r="S497" s="83">
        <v>0</v>
      </c>
      <c r="T497" s="83">
        <v>0</v>
      </c>
      <c r="U497" s="84" t="s">
        <v>1196</v>
      </c>
      <c r="V497" s="83">
        <v>119752000</v>
      </c>
      <c r="W497" s="83">
        <v>3728000</v>
      </c>
      <c r="X497" s="83">
        <v>3728000</v>
      </c>
      <c r="Y497" s="83">
        <v>0</v>
      </c>
      <c r="Z497" s="83">
        <v>0</v>
      </c>
      <c r="AA497" s="83">
        <v>0</v>
      </c>
      <c r="AB497" s="83">
        <v>0</v>
      </c>
      <c r="AC497" s="83">
        <v>0</v>
      </c>
      <c r="AD497" s="83">
        <v>115862000</v>
      </c>
      <c r="AE497" s="83">
        <v>100130000</v>
      </c>
      <c r="AF497" s="83">
        <v>15732000</v>
      </c>
      <c r="AG497" s="83">
        <v>0</v>
      </c>
      <c r="AH497" s="83">
        <v>0</v>
      </c>
      <c r="AI497" s="83">
        <v>0</v>
      </c>
      <c r="AJ497" s="83">
        <v>0</v>
      </c>
      <c r="AK497" s="83">
        <v>0</v>
      </c>
      <c r="AL497" s="83">
        <v>0</v>
      </c>
      <c r="AM497" s="83">
        <v>0</v>
      </c>
      <c r="AN497" s="83">
        <v>0</v>
      </c>
      <c r="AO497" s="83">
        <v>0</v>
      </c>
      <c r="AP497" s="83">
        <v>0</v>
      </c>
      <c r="AQ497" s="83">
        <v>162000</v>
      </c>
      <c r="AR497" s="82">
        <v>2016</v>
      </c>
      <c r="AS497" s="83">
        <v>119752000</v>
      </c>
      <c r="AT497" s="83">
        <v>0</v>
      </c>
      <c r="AU497" s="83">
        <v>0</v>
      </c>
      <c r="AV497" s="83">
        <v>0</v>
      </c>
      <c r="AW497" s="83">
        <v>117225000</v>
      </c>
      <c r="AX497" s="83">
        <v>0</v>
      </c>
      <c r="AY497" s="83">
        <v>0</v>
      </c>
      <c r="AZ497" s="83">
        <v>0</v>
      </c>
      <c r="BA497" s="83">
        <v>2527000</v>
      </c>
      <c r="BB497" s="84" t="s">
        <v>780</v>
      </c>
    </row>
    <row r="498" spans="1:54" x14ac:dyDescent="0.25">
      <c r="A498" s="62" t="str">
        <f t="shared" si="7"/>
        <v>111671</v>
      </c>
      <c r="B498" s="68">
        <f>INDEX('Bilag 3'!$B$10:$B$637,MATCH('Data - enkelt'!A498,'Bilag 3'!$G$10:$G$637,0))</f>
        <v>11167</v>
      </c>
      <c r="C498" s="68">
        <f>INDEX('Bilag 3'!$D$10:$D$637,MATCH('Data - enkelt'!A498,'Bilag 3'!$G$10:$G$637,0))</f>
        <v>1</v>
      </c>
      <c r="D498" s="63" t="str">
        <f t="array" ref="D498">INDEX('Bilag 3'!$E$10:$E$636,MATCH(F498&amp;"_"&amp;G498,'Bilag 3'!$A$10:$A$636&amp;"_"&amp;'Bilag 3'!$C$10:$C$636,0))&amp;" - "&amp;INDEX('Bilag 3'!$F$10:$F$636,MATCH(F498&amp;"_"&amp;G498,'Bilag 3'!$A$10:$A$636&amp;"_"&amp;'Bilag 3'!$C$10:$C$636,0))</f>
        <v>MS Invest - Value aktier</v>
      </c>
      <c r="E498" s="82">
        <v>201612</v>
      </c>
      <c r="F498" s="82">
        <v>11167</v>
      </c>
      <c r="G498" s="82">
        <v>1</v>
      </c>
      <c r="H498" s="83">
        <v>3000</v>
      </c>
      <c r="I498" s="83">
        <v>62000</v>
      </c>
      <c r="J498" s="83">
        <v>12980000</v>
      </c>
      <c r="K498" s="83">
        <v>0</v>
      </c>
      <c r="L498" s="83">
        <v>88626000</v>
      </c>
      <c r="M498" s="83">
        <v>0</v>
      </c>
      <c r="N498" s="83">
        <v>0</v>
      </c>
      <c r="O498" s="83">
        <v>447000</v>
      </c>
      <c r="P498" s="83">
        <v>123000</v>
      </c>
      <c r="Q498" s="83">
        <v>945000</v>
      </c>
      <c r="R498" s="83">
        <v>15885000</v>
      </c>
      <c r="S498" s="83">
        <v>0</v>
      </c>
      <c r="T498" s="83">
        <v>1527000</v>
      </c>
      <c r="U498" s="84" t="s">
        <v>1197</v>
      </c>
      <c r="V498" s="83">
        <v>480477000</v>
      </c>
      <c r="W498" s="83">
        <v>41414000</v>
      </c>
      <c r="X498" s="83">
        <v>41414000</v>
      </c>
      <c r="Y498" s="83">
        <v>0</v>
      </c>
      <c r="Z498" s="83">
        <v>0</v>
      </c>
      <c r="AA498" s="83">
        <v>0</v>
      </c>
      <c r="AB498" s="83">
        <v>0</v>
      </c>
      <c r="AC498" s="83">
        <v>0</v>
      </c>
      <c r="AD498" s="83">
        <v>435196000</v>
      </c>
      <c r="AE498" s="83">
        <v>11320000</v>
      </c>
      <c r="AF498" s="83">
        <v>423874000</v>
      </c>
      <c r="AG498" s="83">
        <v>2000</v>
      </c>
      <c r="AH498" s="83">
        <v>0</v>
      </c>
      <c r="AI498" s="83">
        <v>0</v>
      </c>
      <c r="AJ498" s="83">
        <v>0</v>
      </c>
      <c r="AK498" s="83">
        <v>0</v>
      </c>
      <c r="AL498" s="83">
        <v>0</v>
      </c>
      <c r="AM498" s="83">
        <v>0</v>
      </c>
      <c r="AN498" s="83">
        <v>0</v>
      </c>
      <c r="AO498" s="83">
        <v>0</v>
      </c>
      <c r="AP498" s="83"/>
      <c r="AQ498" s="83">
        <v>3866000</v>
      </c>
      <c r="AR498" s="82">
        <v>2016</v>
      </c>
      <c r="AS498" s="83">
        <v>480477000</v>
      </c>
      <c r="AT498" s="83">
        <v>0</v>
      </c>
      <c r="AU498" s="83">
        <v>0</v>
      </c>
      <c r="AV498" s="83">
        <v>0</v>
      </c>
      <c r="AW498" s="83">
        <v>452828000</v>
      </c>
      <c r="AX498" s="83">
        <v>0</v>
      </c>
      <c r="AY498" s="83">
        <v>0</v>
      </c>
      <c r="AZ498" s="83">
        <v>0</v>
      </c>
      <c r="BA498" s="83">
        <v>27649000</v>
      </c>
      <c r="BB498" s="84" t="s">
        <v>780</v>
      </c>
    </row>
    <row r="499" spans="1:54" x14ac:dyDescent="0.25">
      <c r="A499" s="62" t="str">
        <f t="shared" si="7"/>
        <v>111691</v>
      </c>
      <c r="B499" s="68">
        <f>INDEX('Bilag 3'!$B$10:$B$637,MATCH('Data - enkelt'!A499,'Bilag 3'!$G$10:$G$637,0))</f>
        <v>11169</v>
      </c>
      <c r="C499" s="68">
        <f>INDEX('Bilag 3'!$D$10:$D$637,MATCH('Data - enkelt'!A499,'Bilag 3'!$G$10:$G$637,0))</f>
        <v>1</v>
      </c>
      <c r="D499" s="63" t="str">
        <f t="array" ref="D499">INDEX('Bilag 3'!$E$10:$E$636,MATCH(F499&amp;"_"&amp;G499,'Bilag 3'!$A$10:$A$636&amp;"_"&amp;'Bilag 3'!$C$10:$C$636,0))&amp;" - "&amp;INDEX('Bilag 3'!$F$10:$F$636,MATCH(F499&amp;"_"&amp;G499,'Bilag 3'!$A$10:$A$636&amp;"_"&amp;'Bilag 3'!$C$10:$C$636,0))</f>
        <v>Stonehenge - Globale Valueaktier KL</v>
      </c>
      <c r="E499" s="82">
        <v>201612</v>
      </c>
      <c r="F499" s="82">
        <v>11169</v>
      </c>
      <c r="G499" s="82">
        <v>1</v>
      </c>
      <c r="H499" s="83">
        <v>-243000</v>
      </c>
      <c r="I499" s="83">
        <v>0</v>
      </c>
      <c r="J499" s="83">
        <v>22851000</v>
      </c>
      <c r="K499" s="83">
        <v>0</v>
      </c>
      <c r="L499" s="83">
        <v>2555000</v>
      </c>
      <c r="M499" s="83">
        <v>0</v>
      </c>
      <c r="N499" s="83">
        <v>0</v>
      </c>
      <c r="O499" s="83">
        <v>-637000</v>
      </c>
      <c r="P499" s="83">
        <v>2000</v>
      </c>
      <c r="Q499" s="83">
        <v>225000</v>
      </c>
      <c r="R499" s="83">
        <v>9940000</v>
      </c>
      <c r="S499" s="83">
        <v>0</v>
      </c>
      <c r="T499" s="83">
        <v>1939000</v>
      </c>
      <c r="U499" s="84" t="s">
        <v>1198</v>
      </c>
      <c r="V499" s="83">
        <v>899283000</v>
      </c>
      <c r="W499" s="83">
        <v>11189000</v>
      </c>
      <c r="X499" s="83">
        <v>11189000</v>
      </c>
      <c r="Y499" s="83">
        <v>0</v>
      </c>
      <c r="Z499" s="83">
        <v>0</v>
      </c>
      <c r="AA499" s="83">
        <v>0</v>
      </c>
      <c r="AB499" s="83">
        <v>0</v>
      </c>
      <c r="AC499" s="83">
        <v>0</v>
      </c>
      <c r="AD499" s="83">
        <v>885393000</v>
      </c>
      <c r="AE499" s="83">
        <v>87864000</v>
      </c>
      <c r="AF499" s="83">
        <v>797529000</v>
      </c>
      <c r="AG499" s="83">
        <v>0</v>
      </c>
      <c r="AH499" s="83">
        <v>0</v>
      </c>
      <c r="AI499" s="83">
        <v>0</v>
      </c>
      <c r="AJ499" s="83">
        <v>0</v>
      </c>
      <c r="AK499" s="83">
        <v>0</v>
      </c>
      <c r="AL499" s="83">
        <v>0</v>
      </c>
      <c r="AM499" s="83">
        <v>0</v>
      </c>
      <c r="AN499" s="83">
        <v>0</v>
      </c>
      <c r="AO499" s="83">
        <v>0</v>
      </c>
      <c r="AP499" s="83">
        <v>0</v>
      </c>
      <c r="AQ499" s="83">
        <v>2701000</v>
      </c>
      <c r="AR499" s="82">
        <v>2016</v>
      </c>
      <c r="AS499" s="83">
        <v>899283000</v>
      </c>
      <c r="AT499" s="83">
        <v>1062000</v>
      </c>
      <c r="AU499" s="83">
        <v>1062000</v>
      </c>
      <c r="AV499" s="83">
        <v>0</v>
      </c>
      <c r="AW499" s="83">
        <v>895354000</v>
      </c>
      <c r="AX499" s="83">
        <v>0</v>
      </c>
      <c r="AY499" s="83">
        <v>0</v>
      </c>
      <c r="AZ499" s="83">
        <v>0</v>
      </c>
      <c r="BA499" s="83">
        <v>2867000</v>
      </c>
      <c r="BB499" s="84" t="s">
        <v>780</v>
      </c>
    </row>
    <row r="500" spans="1:54" x14ac:dyDescent="0.25">
      <c r="A500" s="62" t="str">
        <f t="shared" si="7"/>
        <v>111692</v>
      </c>
      <c r="B500" s="68">
        <f>INDEX('Bilag 3'!$B$10:$B$637,MATCH('Data - enkelt'!A500,'Bilag 3'!$G$10:$G$637,0))</f>
        <v>11169</v>
      </c>
      <c r="C500" s="68">
        <f>INDEX('Bilag 3'!$D$10:$D$637,MATCH('Data - enkelt'!A500,'Bilag 3'!$G$10:$G$637,0))</f>
        <v>2</v>
      </c>
      <c r="D500" s="63" t="str">
        <f t="array" ref="D500">INDEX('Bilag 3'!$E$10:$E$636,MATCH(F500&amp;"_"&amp;G500,'Bilag 3'!$A$10:$A$636&amp;"_"&amp;'Bilag 3'!$C$10:$C$636,0))&amp;" - "&amp;INDEX('Bilag 3'!$F$10:$F$636,MATCH(F500&amp;"_"&amp;G500,'Bilag 3'!$A$10:$A$636&amp;"_"&amp;'Bilag 3'!$C$10:$C$636,0))</f>
        <v>Stonehenge - Obligationer KL</v>
      </c>
      <c r="E500" s="82">
        <v>201612</v>
      </c>
      <c r="F500" s="82">
        <v>11169</v>
      </c>
      <c r="G500" s="82">
        <v>2</v>
      </c>
      <c r="H500" s="83">
        <v>932000</v>
      </c>
      <c r="I500" s="83">
        <v>0</v>
      </c>
      <c r="J500" s="83">
        <v>0</v>
      </c>
      <c r="K500" s="83">
        <v>-333000</v>
      </c>
      <c r="L500" s="83">
        <v>0</v>
      </c>
      <c r="M500" s="83">
        <v>0</v>
      </c>
      <c r="N500" s="83">
        <v>0</v>
      </c>
      <c r="O500" s="83">
        <v>47000</v>
      </c>
      <c r="P500" s="83">
        <v>0</v>
      </c>
      <c r="Q500" s="83">
        <v>2000</v>
      </c>
      <c r="R500" s="83">
        <v>611000</v>
      </c>
      <c r="S500" s="83">
        <v>0</v>
      </c>
      <c r="T500" s="83">
        <v>0</v>
      </c>
      <c r="U500" s="84" t="s">
        <v>1199</v>
      </c>
      <c r="V500" s="83">
        <v>73209000</v>
      </c>
      <c r="W500" s="83">
        <v>7740000</v>
      </c>
      <c r="X500" s="83">
        <v>7740000</v>
      </c>
      <c r="Y500" s="83">
        <v>0</v>
      </c>
      <c r="Z500" s="83">
        <v>65248000</v>
      </c>
      <c r="AA500" s="83">
        <v>31541000</v>
      </c>
      <c r="AB500" s="83">
        <v>33706000</v>
      </c>
      <c r="AC500" s="83">
        <v>0</v>
      </c>
      <c r="AD500" s="83">
        <v>0</v>
      </c>
      <c r="AE500" s="83">
        <v>0</v>
      </c>
      <c r="AF500" s="83">
        <v>0</v>
      </c>
      <c r="AG500" s="83">
        <v>0</v>
      </c>
      <c r="AH500" s="83">
        <v>0</v>
      </c>
      <c r="AI500" s="83">
        <v>0</v>
      </c>
      <c r="AJ500" s="83">
        <v>0</v>
      </c>
      <c r="AK500" s="83">
        <v>0</v>
      </c>
      <c r="AL500" s="83">
        <v>0</v>
      </c>
      <c r="AM500" s="83">
        <v>0</v>
      </c>
      <c r="AN500" s="83">
        <v>0</v>
      </c>
      <c r="AO500" s="83">
        <v>0</v>
      </c>
      <c r="AP500" s="83">
        <v>0</v>
      </c>
      <c r="AQ500" s="83">
        <v>220000</v>
      </c>
      <c r="AR500" s="82">
        <v>2016</v>
      </c>
      <c r="AS500" s="83">
        <v>73209000</v>
      </c>
      <c r="AT500" s="83">
        <v>13000</v>
      </c>
      <c r="AU500" s="83">
        <v>13000</v>
      </c>
      <c r="AV500" s="83">
        <v>0</v>
      </c>
      <c r="AW500" s="83">
        <v>73196000</v>
      </c>
      <c r="AX500" s="83">
        <v>0</v>
      </c>
      <c r="AY500" s="83">
        <v>0</v>
      </c>
      <c r="AZ500" s="83">
        <v>0</v>
      </c>
      <c r="BA500" s="83">
        <v>0</v>
      </c>
      <c r="BB500" s="84" t="s">
        <v>780</v>
      </c>
    </row>
    <row r="501" spans="1:54" x14ac:dyDescent="0.25">
      <c r="A501" s="62" t="str">
        <f t="shared" si="7"/>
        <v>111693</v>
      </c>
      <c r="B501" s="68">
        <f>INDEX('Bilag 3'!$B$10:$B$637,MATCH('Data - enkelt'!A501,'Bilag 3'!$G$10:$G$637,0))</f>
        <v>11169</v>
      </c>
      <c r="C501" s="68">
        <f>INDEX('Bilag 3'!$D$10:$D$637,MATCH('Data - enkelt'!A501,'Bilag 3'!$G$10:$G$637,0))</f>
        <v>3</v>
      </c>
      <c r="D501" s="63" t="str">
        <f t="array" ref="D501">INDEX('Bilag 3'!$E$10:$E$636,MATCH(F501&amp;"_"&amp;G501,'Bilag 3'!$A$10:$A$636&amp;"_"&amp;'Bilag 3'!$C$10:$C$636,0))&amp;" - "&amp;INDEX('Bilag 3'!$F$10:$F$636,MATCH(F501&amp;"_"&amp;G501,'Bilag 3'!$A$10:$A$636&amp;"_"&amp;'Bilag 3'!$C$10:$C$636,0))</f>
        <v>Stonehenge - Value Mix Akkumulerende KL</v>
      </c>
      <c r="E501" s="82">
        <v>201612</v>
      </c>
      <c r="F501" s="82">
        <v>11169</v>
      </c>
      <c r="G501" s="82">
        <v>3</v>
      </c>
      <c r="H501" s="83">
        <v>1469000</v>
      </c>
      <c r="I501" s="83">
        <v>0</v>
      </c>
      <c r="J501" s="83">
        <v>5056000</v>
      </c>
      <c r="K501" s="83">
        <v>-1761000</v>
      </c>
      <c r="L501" s="83">
        <v>-88000</v>
      </c>
      <c r="M501" s="83">
        <v>0</v>
      </c>
      <c r="N501" s="83">
        <v>0</v>
      </c>
      <c r="O501" s="83">
        <v>-287000</v>
      </c>
      <c r="P501" s="83">
        <v>1000</v>
      </c>
      <c r="Q501" s="83">
        <v>61000</v>
      </c>
      <c r="R501" s="83">
        <v>3107000</v>
      </c>
      <c r="S501" s="83">
        <v>0</v>
      </c>
      <c r="T501" s="83">
        <v>422000</v>
      </c>
      <c r="U501" s="84" t="s">
        <v>1200</v>
      </c>
      <c r="V501" s="83">
        <v>250821000</v>
      </c>
      <c r="W501" s="83">
        <v>509000</v>
      </c>
      <c r="X501" s="83">
        <v>509000</v>
      </c>
      <c r="Y501" s="83">
        <v>0</v>
      </c>
      <c r="Z501" s="83">
        <v>58470000</v>
      </c>
      <c r="AA501" s="83">
        <v>26396000</v>
      </c>
      <c r="AB501" s="83">
        <v>32073000</v>
      </c>
      <c r="AC501" s="83">
        <v>0</v>
      </c>
      <c r="AD501" s="83">
        <v>190340000</v>
      </c>
      <c r="AE501" s="83">
        <v>16936000</v>
      </c>
      <c r="AF501" s="83">
        <v>167855000</v>
      </c>
      <c r="AG501" s="83">
        <v>5549000</v>
      </c>
      <c r="AH501" s="83">
        <v>0</v>
      </c>
      <c r="AI501" s="83">
        <v>0</v>
      </c>
      <c r="AJ501" s="83">
        <v>0</v>
      </c>
      <c r="AK501" s="83">
        <v>0</v>
      </c>
      <c r="AL501" s="83">
        <v>0</v>
      </c>
      <c r="AM501" s="83">
        <v>0</v>
      </c>
      <c r="AN501" s="83">
        <v>0</v>
      </c>
      <c r="AO501" s="83">
        <v>0</v>
      </c>
      <c r="AP501" s="83">
        <v>0</v>
      </c>
      <c r="AQ501" s="83">
        <v>1503000</v>
      </c>
      <c r="AR501" s="82">
        <v>2016</v>
      </c>
      <c r="AS501" s="83">
        <v>250821000</v>
      </c>
      <c r="AT501" s="83">
        <v>202000</v>
      </c>
      <c r="AU501" s="83">
        <v>202000</v>
      </c>
      <c r="AV501" s="83">
        <v>0</v>
      </c>
      <c r="AW501" s="83">
        <v>249715000</v>
      </c>
      <c r="AX501" s="83">
        <v>0</v>
      </c>
      <c r="AY501" s="83">
        <v>0</v>
      </c>
      <c r="AZ501" s="83">
        <v>0</v>
      </c>
      <c r="BA501" s="83">
        <v>904000</v>
      </c>
      <c r="BB501" s="84" t="s">
        <v>780</v>
      </c>
    </row>
    <row r="502" spans="1:54" x14ac:dyDescent="0.25">
      <c r="A502" s="62" t="str">
        <f t="shared" si="7"/>
        <v>111711</v>
      </c>
      <c r="B502" s="68">
        <f>INDEX('Bilag 3'!$B$10:$B$637,MATCH('Data - enkelt'!A502,'Bilag 3'!$G$10:$G$637,0))</f>
        <v>11171</v>
      </c>
      <c r="C502" s="68">
        <f>INDEX('Bilag 3'!$D$10:$D$637,MATCH('Data - enkelt'!A502,'Bilag 3'!$G$10:$G$637,0))</f>
        <v>1</v>
      </c>
      <c r="D502" s="63" t="str">
        <f t="array" ref="D502">INDEX('Bilag 3'!$E$10:$E$636,MATCH(F502&amp;"_"&amp;G502,'Bilag 3'!$A$10:$A$636&amp;"_"&amp;'Bilag 3'!$C$10:$C$636,0))&amp;" - "&amp;INDEX('Bilag 3'!$F$10:$F$636,MATCH(F502&amp;"_"&amp;G502,'Bilag 3'!$A$10:$A$636&amp;"_"&amp;'Bilag 3'!$C$10:$C$636,0))</f>
        <v>StockRate Invest - Globale Aktier Udloddende</v>
      </c>
      <c r="E502" s="82">
        <v>201612</v>
      </c>
      <c r="F502" s="82">
        <v>11171</v>
      </c>
      <c r="G502" s="82">
        <v>1</v>
      </c>
      <c r="H502" s="83">
        <v>-2000</v>
      </c>
      <c r="I502" s="83">
        <v>0</v>
      </c>
      <c r="J502" s="83">
        <v>9298000</v>
      </c>
      <c r="K502" s="83">
        <v>0</v>
      </c>
      <c r="L502" s="83">
        <v>1052000</v>
      </c>
      <c r="M502" s="83">
        <v>0</v>
      </c>
      <c r="N502" s="83">
        <v>0</v>
      </c>
      <c r="O502" s="83">
        <v>-94000</v>
      </c>
      <c r="P502" s="83">
        <v>62000</v>
      </c>
      <c r="Q502" s="83">
        <v>168000</v>
      </c>
      <c r="R502" s="83">
        <v>5125000</v>
      </c>
      <c r="S502" s="83">
        <v>0</v>
      </c>
      <c r="T502" s="83">
        <v>1074000</v>
      </c>
      <c r="U502" s="84" t="s">
        <v>1201</v>
      </c>
      <c r="V502" s="83">
        <v>384089000</v>
      </c>
      <c r="W502" s="83">
        <v>6086000</v>
      </c>
      <c r="X502" s="83">
        <v>6086000</v>
      </c>
      <c r="Y502" s="83">
        <v>0</v>
      </c>
      <c r="Z502" s="83">
        <v>0</v>
      </c>
      <c r="AA502" s="83">
        <v>0</v>
      </c>
      <c r="AB502" s="83">
        <v>0</v>
      </c>
      <c r="AC502" s="83">
        <v>0</v>
      </c>
      <c r="AD502" s="83">
        <v>377404000</v>
      </c>
      <c r="AE502" s="83">
        <v>14255000</v>
      </c>
      <c r="AF502" s="83">
        <v>363149000</v>
      </c>
      <c r="AG502" s="83">
        <v>0</v>
      </c>
      <c r="AH502" s="83">
        <v>0</v>
      </c>
      <c r="AI502" s="83">
        <v>0</v>
      </c>
      <c r="AJ502" s="83">
        <v>0</v>
      </c>
      <c r="AK502" s="83">
        <v>0</v>
      </c>
      <c r="AL502" s="83">
        <v>0</v>
      </c>
      <c r="AM502" s="83">
        <v>0</v>
      </c>
      <c r="AN502" s="83">
        <v>0</v>
      </c>
      <c r="AO502" s="83">
        <v>0</v>
      </c>
      <c r="AP502" s="83">
        <v>0</v>
      </c>
      <c r="AQ502" s="83">
        <v>599000</v>
      </c>
      <c r="AR502" s="82">
        <v>2016</v>
      </c>
      <c r="AS502" s="83">
        <v>384089000</v>
      </c>
      <c r="AT502" s="83">
        <v>666000</v>
      </c>
      <c r="AU502" s="83">
        <v>666000</v>
      </c>
      <c r="AV502" s="83">
        <v>0</v>
      </c>
      <c r="AW502" s="83">
        <v>383424000</v>
      </c>
      <c r="AX502" s="83">
        <v>0</v>
      </c>
      <c r="AY502" s="83">
        <v>0</v>
      </c>
      <c r="AZ502" s="83">
        <v>0</v>
      </c>
      <c r="BA502" s="83">
        <v>0</v>
      </c>
      <c r="BB502" s="84" t="s">
        <v>780</v>
      </c>
    </row>
    <row r="503" spans="1:54" x14ac:dyDescent="0.25">
      <c r="A503" s="62" t="str">
        <f t="shared" si="7"/>
        <v>111721</v>
      </c>
      <c r="B503" s="68">
        <f>INDEX('Bilag 3'!$B$10:$B$637,MATCH('Data - enkelt'!A503,'Bilag 3'!$G$10:$G$637,0))</f>
        <v>11172</v>
      </c>
      <c r="C503" s="68">
        <f>INDEX('Bilag 3'!$D$10:$D$637,MATCH('Data - enkelt'!A503,'Bilag 3'!$G$10:$G$637,0))</f>
        <v>1</v>
      </c>
      <c r="D503" s="63" t="str">
        <f t="array" ref="D503">INDEX('Bilag 3'!$E$10:$E$636,MATCH(F503&amp;"_"&amp;G503,'Bilag 3'!$A$10:$A$636&amp;"_"&amp;'Bilag 3'!$C$10:$C$636,0))&amp;" - "&amp;INDEX('Bilag 3'!$F$10:$F$636,MATCH(F503&amp;"_"&amp;G503,'Bilag 3'!$A$10:$A$636&amp;"_"&amp;'Bilag 3'!$C$10:$C$636,0))</f>
        <v>Nordea Invest Portefølje - Korte obligationer</v>
      </c>
      <c r="E503" s="82">
        <v>201612</v>
      </c>
      <c r="F503" s="82">
        <v>11172</v>
      </c>
      <c r="G503" s="82">
        <v>1</v>
      </c>
      <c r="H503" s="83">
        <v>105141000</v>
      </c>
      <c r="I503" s="83">
        <v>741000</v>
      </c>
      <c r="J503" s="83">
        <v>0</v>
      </c>
      <c r="K503" s="83">
        <v>41040000</v>
      </c>
      <c r="L503" s="83">
        <v>0</v>
      </c>
      <c r="M503" s="83">
        <v>0</v>
      </c>
      <c r="N503" s="83">
        <v>21284000</v>
      </c>
      <c r="O503" s="83">
        <v>-3773000</v>
      </c>
      <c r="P503" s="83">
        <v>0</v>
      </c>
      <c r="Q503" s="83">
        <v>109000</v>
      </c>
      <c r="R503" s="83">
        <v>49767000</v>
      </c>
      <c r="S503" s="83">
        <v>0</v>
      </c>
      <c r="T503" s="83">
        <v>0</v>
      </c>
      <c r="U503" s="84" t="s">
        <v>1202</v>
      </c>
      <c r="V503" s="83">
        <v>4887186000</v>
      </c>
      <c r="W503" s="83">
        <v>63528000</v>
      </c>
      <c r="X503" s="83">
        <v>63528000</v>
      </c>
      <c r="Y503" s="83">
        <v>0</v>
      </c>
      <c r="Z503" s="83">
        <v>4664067000</v>
      </c>
      <c r="AA503" s="83">
        <v>3703127000</v>
      </c>
      <c r="AB503" s="83">
        <v>960939000</v>
      </c>
      <c r="AC503" s="83">
        <v>0</v>
      </c>
      <c r="AD503" s="83">
        <v>0</v>
      </c>
      <c r="AE503" s="83">
        <v>0</v>
      </c>
      <c r="AF503" s="83">
        <v>0</v>
      </c>
      <c r="AG503" s="83">
        <v>0</v>
      </c>
      <c r="AH503" s="83">
        <v>0</v>
      </c>
      <c r="AI503" s="83">
        <v>0</v>
      </c>
      <c r="AJ503" s="83">
        <v>0</v>
      </c>
      <c r="AK503" s="83">
        <v>0</v>
      </c>
      <c r="AL503" s="83">
        <v>0</v>
      </c>
      <c r="AM503" s="83">
        <v>1266000</v>
      </c>
      <c r="AN503" s="83">
        <v>0</v>
      </c>
      <c r="AO503" s="83">
        <v>1266000</v>
      </c>
      <c r="AP503" s="83">
        <v>0</v>
      </c>
      <c r="AQ503" s="83">
        <v>158325000</v>
      </c>
      <c r="AR503" s="82">
        <v>2016</v>
      </c>
      <c r="AS503" s="83">
        <v>4887186000</v>
      </c>
      <c r="AT503" s="83">
        <v>0</v>
      </c>
      <c r="AU503" s="83">
        <v>0</v>
      </c>
      <c r="AV503" s="83">
        <v>0</v>
      </c>
      <c r="AW503" s="83">
        <v>4875354000</v>
      </c>
      <c r="AX503" s="83">
        <v>2097000</v>
      </c>
      <c r="AY503" s="83">
        <v>0</v>
      </c>
      <c r="AZ503" s="83">
        <v>2097000</v>
      </c>
      <c r="BA503" s="83">
        <v>9735000</v>
      </c>
      <c r="BB503" s="84" t="s">
        <v>780</v>
      </c>
    </row>
    <row r="504" spans="1:54" x14ac:dyDescent="0.25">
      <c r="A504" s="62" t="str">
        <f t="shared" si="7"/>
        <v>111722</v>
      </c>
      <c r="B504" s="68">
        <f>INDEX('Bilag 3'!$B$10:$B$637,MATCH('Data - enkelt'!A504,'Bilag 3'!$G$10:$G$637,0))</f>
        <v>11172</v>
      </c>
      <c r="C504" s="68">
        <f>INDEX('Bilag 3'!$D$10:$D$637,MATCH('Data - enkelt'!A504,'Bilag 3'!$G$10:$G$637,0))</f>
        <v>2</v>
      </c>
      <c r="D504" s="63" t="str">
        <f t="array" ref="D504">INDEX('Bilag 3'!$E$10:$E$636,MATCH(F504&amp;"_"&amp;G504,'Bilag 3'!$A$10:$A$636&amp;"_"&amp;'Bilag 3'!$C$10:$C$636,0))&amp;" - "&amp;INDEX('Bilag 3'!$F$10:$F$636,MATCH(F504&amp;"_"&amp;G504,'Bilag 3'!$A$10:$A$636&amp;"_"&amp;'Bilag 3'!$C$10:$C$636,0))</f>
        <v>Nordea Invest Portefølje - Lange obligationer</v>
      </c>
      <c r="E504" s="82">
        <v>201612</v>
      </c>
      <c r="F504" s="82">
        <v>11172</v>
      </c>
      <c r="G504" s="82">
        <v>2</v>
      </c>
      <c r="H504" s="83">
        <v>288298000</v>
      </c>
      <c r="I504" s="83">
        <v>3021000</v>
      </c>
      <c r="J504" s="83">
        <v>0</v>
      </c>
      <c r="K504" s="83">
        <v>503463000</v>
      </c>
      <c r="L504" s="83">
        <v>0</v>
      </c>
      <c r="M504" s="83">
        <v>0</v>
      </c>
      <c r="N504" s="83">
        <v>78180000</v>
      </c>
      <c r="O504" s="83">
        <v>-7051000</v>
      </c>
      <c r="P504" s="83">
        <v>-1000</v>
      </c>
      <c r="Q504" s="83">
        <v>219000</v>
      </c>
      <c r="R504" s="83">
        <v>147486000</v>
      </c>
      <c r="S504" s="83">
        <v>0</v>
      </c>
      <c r="T504" s="83">
        <v>0</v>
      </c>
      <c r="U504" s="84" t="s">
        <v>1203</v>
      </c>
      <c r="V504" s="83">
        <v>13090611000</v>
      </c>
      <c r="W504" s="83">
        <v>198222000</v>
      </c>
      <c r="X504" s="83">
        <v>198222000</v>
      </c>
      <c r="Y504" s="83">
        <v>0</v>
      </c>
      <c r="Z504" s="83">
        <v>12455936000</v>
      </c>
      <c r="AA504" s="83">
        <v>10179945000</v>
      </c>
      <c r="AB504" s="83">
        <v>2275991000</v>
      </c>
      <c r="AC504" s="83">
        <v>0</v>
      </c>
      <c r="AD504" s="83">
        <v>0</v>
      </c>
      <c r="AE504" s="83">
        <v>0</v>
      </c>
      <c r="AF504" s="83">
        <v>0</v>
      </c>
      <c r="AG504" s="83">
        <v>0</v>
      </c>
      <c r="AH504" s="83">
        <v>0</v>
      </c>
      <c r="AI504" s="83">
        <v>0</v>
      </c>
      <c r="AJ504" s="83">
        <v>0</v>
      </c>
      <c r="AK504" s="83">
        <v>0</v>
      </c>
      <c r="AL504" s="83">
        <v>0</v>
      </c>
      <c r="AM504" s="83">
        <v>13902000</v>
      </c>
      <c r="AN504" s="83">
        <v>0</v>
      </c>
      <c r="AO504" s="83">
        <v>13902000</v>
      </c>
      <c r="AP504" s="83">
        <v>0</v>
      </c>
      <c r="AQ504" s="83">
        <v>422551000</v>
      </c>
      <c r="AR504" s="82">
        <v>2016</v>
      </c>
      <c r="AS504" s="83">
        <v>13090611000</v>
      </c>
      <c r="AT504" s="83">
        <v>0</v>
      </c>
      <c r="AU504" s="83">
        <v>0</v>
      </c>
      <c r="AV504" s="83">
        <v>0</v>
      </c>
      <c r="AW504" s="83">
        <v>13061143000</v>
      </c>
      <c r="AX504" s="83">
        <v>6449000</v>
      </c>
      <c r="AY504" s="83">
        <v>0</v>
      </c>
      <c r="AZ504" s="83">
        <v>6449000</v>
      </c>
      <c r="BA504" s="83">
        <v>23019000</v>
      </c>
      <c r="BB504" s="84" t="s">
        <v>780</v>
      </c>
    </row>
    <row r="505" spans="1:54" x14ac:dyDescent="0.25">
      <c r="A505" s="62" t="str">
        <f t="shared" si="7"/>
        <v>111723</v>
      </c>
      <c r="B505" s="68">
        <f>INDEX('Bilag 3'!$B$10:$B$637,MATCH('Data - enkelt'!A505,'Bilag 3'!$G$10:$G$637,0))</f>
        <v>11172</v>
      </c>
      <c r="C505" s="68">
        <f>INDEX('Bilag 3'!$D$10:$D$637,MATCH('Data - enkelt'!A505,'Bilag 3'!$G$10:$G$637,0))</f>
        <v>3</v>
      </c>
      <c r="D505" s="63" t="str">
        <f t="array" ref="D505">INDEX('Bilag 3'!$E$10:$E$636,MATCH(F505&amp;"_"&amp;G505,'Bilag 3'!$A$10:$A$636&amp;"_"&amp;'Bilag 3'!$C$10:$C$636,0))&amp;" - "&amp;INDEX('Bilag 3'!$F$10:$F$636,MATCH(F505&amp;"_"&amp;G505,'Bilag 3'!$A$10:$A$636&amp;"_"&amp;'Bilag 3'!$C$10:$C$636,0))</f>
        <v>Nordea Invest Portefølje - Verdens Obligationsmarkeder</v>
      </c>
      <c r="E505" s="82">
        <v>201612</v>
      </c>
      <c r="F505" s="82">
        <v>11172</v>
      </c>
      <c r="G505" s="82">
        <v>3</v>
      </c>
      <c r="H505" s="83">
        <v>212875000</v>
      </c>
      <c r="I505" s="83">
        <v>1398000</v>
      </c>
      <c r="J505" s="83">
        <v>0</v>
      </c>
      <c r="K505" s="83">
        <v>90296000</v>
      </c>
      <c r="L505" s="83">
        <v>4165000</v>
      </c>
      <c r="M505" s="83">
        <v>0</v>
      </c>
      <c r="N505" s="83">
        <v>46537000</v>
      </c>
      <c r="O505" s="83">
        <v>-6823000</v>
      </c>
      <c r="P505" s="83">
        <v>3000</v>
      </c>
      <c r="Q505" s="83">
        <v>2000</v>
      </c>
      <c r="R505" s="83">
        <v>118845000</v>
      </c>
      <c r="S505" s="83">
        <v>0</v>
      </c>
      <c r="T505" s="83">
        <v>1693000</v>
      </c>
      <c r="U505" s="84" t="s">
        <v>1204</v>
      </c>
      <c r="V505" s="83">
        <v>7115145000</v>
      </c>
      <c r="W505" s="83">
        <v>173065000</v>
      </c>
      <c r="X505" s="83">
        <v>173065000</v>
      </c>
      <c r="Y505" s="83">
        <v>0</v>
      </c>
      <c r="Z505" s="83">
        <v>6242906000</v>
      </c>
      <c r="AA505" s="83">
        <v>266187000</v>
      </c>
      <c r="AB505" s="83">
        <v>5949278000</v>
      </c>
      <c r="AC505" s="83">
        <v>27441000</v>
      </c>
      <c r="AD505" s="83">
        <v>0</v>
      </c>
      <c r="AE505" s="83">
        <v>0</v>
      </c>
      <c r="AF505" s="83">
        <v>0</v>
      </c>
      <c r="AG505" s="83">
        <v>0</v>
      </c>
      <c r="AH505" s="83">
        <v>0</v>
      </c>
      <c r="AI505" s="83">
        <v>0</v>
      </c>
      <c r="AJ505" s="83">
        <v>686710000</v>
      </c>
      <c r="AK505" s="83">
        <v>0</v>
      </c>
      <c r="AL505" s="83">
        <v>686710000</v>
      </c>
      <c r="AM505" s="83">
        <v>5113000</v>
      </c>
      <c r="AN505" s="83">
        <v>0</v>
      </c>
      <c r="AO505" s="83">
        <v>5113000</v>
      </c>
      <c r="AP505" s="83">
        <v>0</v>
      </c>
      <c r="AQ505" s="83">
        <v>7351000</v>
      </c>
      <c r="AR505" s="82">
        <v>2016</v>
      </c>
      <c r="AS505" s="83">
        <v>7115145000</v>
      </c>
      <c r="AT505" s="83">
        <v>0</v>
      </c>
      <c r="AU505" s="83">
        <v>0</v>
      </c>
      <c r="AV505" s="83">
        <v>0</v>
      </c>
      <c r="AW505" s="83">
        <v>7078926000</v>
      </c>
      <c r="AX505" s="83">
        <v>4199000</v>
      </c>
      <c r="AY505" s="83">
        <v>0</v>
      </c>
      <c r="AZ505" s="83">
        <v>4199000</v>
      </c>
      <c r="BA505" s="83">
        <v>32020000</v>
      </c>
      <c r="BB505" s="84" t="s">
        <v>780</v>
      </c>
    </row>
    <row r="506" spans="1:54" x14ac:dyDescent="0.25">
      <c r="A506" s="62" t="str">
        <f t="shared" si="7"/>
        <v>111724</v>
      </c>
      <c r="B506" s="68">
        <f>INDEX('Bilag 3'!$B$10:$B$637,MATCH('Data - enkelt'!A506,'Bilag 3'!$G$10:$G$637,0))</f>
        <v>11172</v>
      </c>
      <c r="C506" s="68">
        <f>INDEX('Bilag 3'!$D$10:$D$637,MATCH('Data - enkelt'!A506,'Bilag 3'!$G$10:$G$637,0))</f>
        <v>4</v>
      </c>
      <c r="D506" s="63" t="str">
        <f t="array" ref="D506">INDEX('Bilag 3'!$E$10:$E$636,MATCH(F506&amp;"_"&amp;G506,'Bilag 3'!$A$10:$A$636&amp;"_"&amp;'Bilag 3'!$C$10:$C$636,0))&amp;" - "&amp;INDEX('Bilag 3'!$F$10:$F$636,MATCH(F506&amp;"_"&amp;G506,'Bilag 3'!$A$10:$A$636&amp;"_"&amp;'Bilag 3'!$C$10:$C$636,0))</f>
        <v>Nordea Invest Portefølje - Aktier</v>
      </c>
      <c r="E506" s="82">
        <v>201612</v>
      </c>
      <c r="F506" s="82">
        <v>11172</v>
      </c>
      <c r="G506" s="82">
        <v>4</v>
      </c>
      <c r="H506" s="83">
        <v>2198000</v>
      </c>
      <c r="I506" s="83">
        <v>3237000</v>
      </c>
      <c r="J506" s="83">
        <v>551244000</v>
      </c>
      <c r="K506" s="83">
        <v>0</v>
      </c>
      <c r="L506" s="83">
        <v>1287616000</v>
      </c>
      <c r="M506" s="83">
        <v>0</v>
      </c>
      <c r="N506" s="83">
        <v>2010000</v>
      </c>
      <c r="O506" s="83">
        <v>-3526000</v>
      </c>
      <c r="P506" s="83">
        <v>737000</v>
      </c>
      <c r="Q506" s="83">
        <v>7755000</v>
      </c>
      <c r="R506" s="83">
        <v>443000000</v>
      </c>
      <c r="S506" s="83">
        <v>0</v>
      </c>
      <c r="T506" s="83">
        <v>55138000</v>
      </c>
      <c r="U506" s="84" t="s">
        <v>1205</v>
      </c>
      <c r="V506" s="83">
        <v>22534114000</v>
      </c>
      <c r="W506" s="83">
        <v>463651000</v>
      </c>
      <c r="X506" s="83">
        <v>463651000</v>
      </c>
      <c r="Y506" s="83">
        <v>0</v>
      </c>
      <c r="Z506" s="83">
        <v>0</v>
      </c>
      <c r="AA506" s="83">
        <v>0</v>
      </c>
      <c r="AB506" s="83">
        <v>0</v>
      </c>
      <c r="AC506" s="83">
        <v>0</v>
      </c>
      <c r="AD506" s="83">
        <v>17393647000</v>
      </c>
      <c r="AE506" s="83">
        <v>3303566000</v>
      </c>
      <c r="AF506" s="83">
        <v>14089979000</v>
      </c>
      <c r="AG506" s="83">
        <v>0</v>
      </c>
      <c r="AH506" s="83">
        <v>102000</v>
      </c>
      <c r="AI506" s="83">
        <v>0</v>
      </c>
      <c r="AJ506" s="83">
        <v>4573282000</v>
      </c>
      <c r="AK506" s="83">
        <v>748861000</v>
      </c>
      <c r="AL506" s="83">
        <v>3824421000</v>
      </c>
      <c r="AM506" s="83">
        <v>0</v>
      </c>
      <c r="AN506" s="83">
        <v>0</v>
      </c>
      <c r="AO506" s="83">
        <v>0</v>
      </c>
      <c r="AP506" s="83">
        <v>0</v>
      </c>
      <c r="AQ506" s="83">
        <v>103534000</v>
      </c>
      <c r="AR506" s="82">
        <v>2016</v>
      </c>
      <c r="AS506" s="83">
        <v>22534114000</v>
      </c>
      <c r="AT506" s="83">
        <v>0</v>
      </c>
      <c r="AU506" s="83">
        <v>0</v>
      </c>
      <c r="AV506" s="83">
        <v>0</v>
      </c>
      <c r="AW506" s="83">
        <v>22342671000</v>
      </c>
      <c r="AX506" s="83">
        <v>0</v>
      </c>
      <c r="AY506" s="83">
        <v>0</v>
      </c>
      <c r="AZ506" s="83">
        <v>0</v>
      </c>
      <c r="BA506" s="83">
        <v>191443000</v>
      </c>
      <c r="BB506" s="84" t="s">
        <v>780</v>
      </c>
    </row>
    <row r="507" spans="1:54" x14ac:dyDescent="0.25">
      <c r="A507" s="62" t="str">
        <f t="shared" si="7"/>
        <v>111728</v>
      </c>
      <c r="B507" s="68">
        <f>INDEX('Bilag 3'!$B$10:$B$637,MATCH('Data - enkelt'!A507,'Bilag 3'!$G$10:$G$637,0))</f>
        <v>11172</v>
      </c>
      <c r="C507" s="68">
        <f>INDEX('Bilag 3'!$D$10:$D$637,MATCH('Data - enkelt'!A507,'Bilag 3'!$G$10:$G$637,0))</f>
        <v>8</v>
      </c>
      <c r="D507" s="63" t="str">
        <f t="array" ref="D507">INDEX('Bilag 3'!$E$10:$E$636,MATCH(F507&amp;"_"&amp;G507,'Bilag 3'!$A$10:$A$636&amp;"_"&amp;'Bilag 3'!$C$10:$C$636,0))&amp;" - "&amp;INDEX('Bilag 3'!$F$10:$F$636,MATCH(F507&amp;"_"&amp;G507,'Bilag 3'!$A$10:$A$636&amp;"_"&amp;'Bilag 3'!$C$10:$C$636,0))</f>
        <v>Nordea Invest Portefølje - Aktier Strategi</v>
      </c>
      <c r="E507" s="82">
        <v>201612</v>
      </c>
      <c r="F507" s="82">
        <v>11172</v>
      </c>
      <c r="G507" s="82">
        <v>8</v>
      </c>
      <c r="H507" s="83">
        <v>32000</v>
      </c>
      <c r="I507" s="83">
        <v>101000</v>
      </c>
      <c r="J507" s="83">
        <v>32120000</v>
      </c>
      <c r="K507" s="83">
        <v>0</v>
      </c>
      <c r="L507" s="83">
        <v>379648000</v>
      </c>
      <c r="M507" s="83">
        <v>0</v>
      </c>
      <c r="N507" s="83">
        <v>414000</v>
      </c>
      <c r="O507" s="83">
        <v>1363000</v>
      </c>
      <c r="P507" s="83">
        <v>-18000</v>
      </c>
      <c r="Q507" s="83">
        <v>1220000</v>
      </c>
      <c r="R507" s="83">
        <v>46315000</v>
      </c>
      <c r="S507" s="83">
        <v>0</v>
      </c>
      <c r="T507" s="83">
        <v>3900000</v>
      </c>
      <c r="U507" s="84" t="s">
        <v>1206</v>
      </c>
      <c r="V507" s="83">
        <v>3897173000</v>
      </c>
      <c r="W507" s="83">
        <v>34843000</v>
      </c>
      <c r="X507" s="83">
        <v>34843000</v>
      </c>
      <c r="Y507" s="83">
        <v>0</v>
      </c>
      <c r="Z507" s="83">
        <v>0</v>
      </c>
      <c r="AA507" s="83">
        <v>0</v>
      </c>
      <c r="AB507" s="83">
        <v>0</v>
      </c>
      <c r="AC507" s="83">
        <v>0</v>
      </c>
      <c r="AD507" s="83">
        <v>1396881000</v>
      </c>
      <c r="AE507" s="83">
        <v>638906000</v>
      </c>
      <c r="AF507" s="83">
        <v>757975000</v>
      </c>
      <c r="AG507" s="83">
        <v>0</v>
      </c>
      <c r="AH507" s="83">
        <v>0</v>
      </c>
      <c r="AI507" s="83">
        <v>0</v>
      </c>
      <c r="AJ507" s="83">
        <v>2459386000</v>
      </c>
      <c r="AK507" s="83">
        <v>737617000</v>
      </c>
      <c r="AL507" s="83">
        <v>1721769000</v>
      </c>
      <c r="AM507" s="83">
        <v>0</v>
      </c>
      <c r="AN507" s="83">
        <v>0</v>
      </c>
      <c r="AO507" s="83">
        <v>0</v>
      </c>
      <c r="AP507" s="83">
        <v>0</v>
      </c>
      <c r="AQ507" s="83">
        <v>6062000</v>
      </c>
      <c r="AR507" s="82">
        <v>2016</v>
      </c>
      <c r="AS507" s="83">
        <v>3897173000</v>
      </c>
      <c r="AT507" s="83">
        <v>0</v>
      </c>
      <c r="AU507" s="83">
        <v>0</v>
      </c>
      <c r="AV507" s="83">
        <v>0</v>
      </c>
      <c r="AW507" s="83">
        <v>3889390000</v>
      </c>
      <c r="AX507" s="83">
        <v>0</v>
      </c>
      <c r="AY507" s="83">
        <v>0</v>
      </c>
      <c r="AZ507" s="83">
        <v>0</v>
      </c>
      <c r="BA507" s="83">
        <v>7783000</v>
      </c>
      <c r="BB507" s="84" t="s">
        <v>780</v>
      </c>
    </row>
    <row r="508" spans="1:54" x14ac:dyDescent="0.25">
      <c r="A508" s="62" t="str">
        <f t="shared" si="7"/>
        <v>111729</v>
      </c>
      <c r="B508" s="68">
        <f>INDEX('Bilag 3'!$B$10:$B$637,MATCH('Data - enkelt'!A508,'Bilag 3'!$G$10:$G$637,0))</f>
        <v>11172</v>
      </c>
      <c r="C508" s="68">
        <f>INDEX('Bilag 3'!$D$10:$D$637,MATCH('Data - enkelt'!A508,'Bilag 3'!$G$10:$G$637,0))</f>
        <v>9</v>
      </c>
      <c r="D508" s="63" t="str">
        <f t="array" ref="D508">INDEX('Bilag 3'!$E$10:$E$636,MATCH(F508&amp;"_"&amp;G508,'Bilag 3'!$A$10:$A$636&amp;"_"&amp;'Bilag 3'!$C$10:$C$636,0))&amp;" - "&amp;INDEX('Bilag 3'!$F$10:$F$636,MATCH(F508&amp;"_"&amp;G508,'Bilag 3'!$A$10:$A$636&amp;"_"&amp;'Bilag 3'!$C$10:$C$636,0))</f>
        <v>Nordea Invest Portefølje - PBPM Globale Aktier Fokus KL</v>
      </c>
      <c r="E508" s="82">
        <v>201612</v>
      </c>
      <c r="F508" s="82">
        <v>11172</v>
      </c>
      <c r="G508" s="82">
        <v>9</v>
      </c>
      <c r="H508" s="83">
        <v>103000</v>
      </c>
      <c r="I508" s="83">
        <v>1168000</v>
      </c>
      <c r="J508" s="83">
        <v>49617000</v>
      </c>
      <c r="K508" s="83">
        <v>0</v>
      </c>
      <c r="L508" s="83">
        <v>59287000</v>
      </c>
      <c r="M508" s="83">
        <v>0</v>
      </c>
      <c r="N508" s="83">
        <v>-77000</v>
      </c>
      <c r="O508" s="83">
        <v>3090000</v>
      </c>
      <c r="P508" s="83">
        <v>-9000</v>
      </c>
      <c r="Q508" s="83">
        <v>1095000</v>
      </c>
      <c r="R508" s="83">
        <v>36410000</v>
      </c>
      <c r="S508" s="83">
        <v>0</v>
      </c>
      <c r="T508" s="83">
        <v>5552000</v>
      </c>
      <c r="U508" s="84" t="s">
        <v>1207</v>
      </c>
      <c r="V508" s="83">
        <v>2945451000</v>
      </c>
      <c r="W508" s="83">
        <v>112161000</v>
      </c>
      <c r="X508" s="83">
        <v>112161000</v>
      </c>
      <c r="Y508" s="83">
        <v>0</v>
      </c>
      <c r="Z508" s="83">
        <v>0</v>
      </c>
      <c r="AA508" s="83">
        <v>0</v>
      </c>
      <c r="AB508" s="83">
        <v>0</v>
      </c>
      <c r="AC508" s="83">
        <v>0</v>
      </c>
      <c r="AD508" s="83">
        <v>2796589000</v>
      </c>
      <c r="AE508" s="83">
        <v>0</v>
      </c>
      <c r="AF508" s="83">
        <v>2796589000</v>
      </c>
      <c r="AG508" s="83">
        <v>0</v>
      </c>
      <c r="AH508" s="83">
        <v>0</v>
      </c>
      <c r="AI508" s="83">
        <v>0</v>
      </c>
      <c r="AJ508" s="83">
        <v>0</v>
      </c>
      <c r="AK508" s="83">
        <v>0</v>
      </c>
      <c r="AL508" s="83">
        <v>0</v>
      </c>
      <c r="AM508" s="83">
        <v>0</v>
      </c>
      <c r="AN508" s="83">
        <v>0</v>
      </c>
      <c r="AO508" s="83">
        <v>0</v>
      </c>
      <c r="AP508" s="83">
        <v>0</v>
      </c>
      <c r="AQ508" s="83">
        <v>36700000</v>
      </c>
      <c r="AR508" s="82">
        <v>2016</v>
      </c>
      <c r="AS508" s="83">
        <v>2945451000</v>
      </c>
      <c r="AT508" s="83">
        <v>0</v>
      </c>
      <c r="AU508" s="83">
        <v>0</v>
      </c>
      <c r="AV508" s="83">
        <v>0</v>
      </c>
      <c r="AW508" s="83">
        <v>2936075000</v>
      </c>
      <c r="AX508" s="83">
        <v>0</v>
      </c>
      <c r="AY508" s="83">
        <v>0</v>
      </c>
      <c r="AZ508" s="83">
        <v>0</v>
      </c>
      <c r="BA508" s="83">
        <v>9376000</v>
      </c>
      <c r="BB508" s="84" t="s">
        <v>780</v>
      </c>
    </row>
    <row r="509" spans="1:54" x14ac:dyDescent="0.25">
      <c r="A509" s="62" t="str">
        <f t="shared" si="7"/>
        <v>1117210</v>
      </c>
      <c r="B509" s="68">
        <f>INDEX('Bilag 3'!$B$10:$B$637,MATCH('Data - enkelt'!A509,'Bilag 3'!$G$10:$G$637,0))</f>
        <v>11172</v>
      </c>
      <c r="C509" s="68">
        <f>INDEX('Bilag 3'!$D$10:$D$637,MATCH('Data - enkelt'!A509,'Bilag 3'!$G$10:$G$637,0))</f>
        <v>10</v>
      </c>
      <c r="D509" s="63" t="str">
        <f t="array" ref="D509">INDEX('Bilag 3'!$E$10:$E$636,MATCH(F509&amp;"_"&amp;G509,'Bilag 3'!$A$10:$A$636&amp;"_"&amp;'Bilag 3'!$C$10:$C$636,0))&amp;" - "&amp;INDEX('Bilag 3'!$F$10:$F$636,MATCH(F509&amp;"_"&amp;G509,'Bilag 3'!$A$10:$A$636&amp;"_"&amp;'Bilag 3'!$C$10:$C$636,0))</f>
        <v>Nordea Invest Portefølje - PBPM Globale Aktier Strategi KL</v>
      </c>
      <c r="E509" s="82">
        <v>201612</v>
      </c>
      <c r="F509" s="82">
        <v>11172</v>
      </c>
      <c r="G509" s="82">
        <v>10</v>
      </c>
      <c r="H509" s="83">
        <v>121000</v>
      </c>
      <c r="I509" s="83">
        <v>483000</v>
      </c>
      <c r="J509" s="83">
        <v>190963000</v>
      </c>
      <c r="K509" s="83">
        <v>0</v>
      </c>
      <c r="L509" s="83">
        <v>196589000</v>
      </c>
      <c r="M509" s="83">
        <v>0</v>
      </c>
      <c r="N509" s="83">
        <v>-7695000</v>
      </c>
      <c r="O509" s="83">
        <v>1109000</v>
      </c>
      <c r="P509" s="83">
        <v>56000</v>
      </c>
      <c r="Q509" s="83">
        <v>821000</v>
      </c>
      <c r="R509" s="83">
        <v>39088000</v>
      </c>
      <c r="S509" s="83">
        <v>0</v>
      </c>
      <c r="T509" s="83">
        <v>3076000</v>
      </c>
      <c r="U509" s="84" t="s">
        <v>1208</v>
      </c>
      <c r="V509" s="83">
        <v>5124406000</v>
      </c>
      <c r="W509" s="83">
        <v>51712000</v>
      </c>
      <c r="X509" s="83">
        <v>51712000</v>
      </c>
      <c r="Y509" s="83">
        <v>0</v>
      </c>
      <c r="Z509" s="83">
        <v>0</v>
      </c>
      <c r="AA509" s="83">
        <v>0</v>
      </c>
      <c r="AB509" s="83">
        <v>0</v>
      </c>
      <c r="AC509" s="83">
        <v>0</v>
      </c>
      <c r="AD509" s="83">
        <v>1199968000</v>
      </c>
      <c r="AE509" s="83">
        <v>1183605000</v>
      </c>
      <c r="AF509" s="83">
        <v>16363000</v>
      </c>
      <c r="AG509" s="83">
        <v>0</v>
      </c>
      <c r="AH509" s="83">
        <v>0</v>
      </c>
      <c r="AI509" s="83">
        <v>0</v>
      </c>
      <c r="AJ509" s="83">
        <v>3807196000</v>
      </c>
      <c r="AK509" s="83">
        <v>2280532000</v>
      </c>
      <c r="AL509" s="83">
        <v>1526665000</v>
      </c>
      <c r="AM509" s="83">
        <v>0</v>
      </c>
      <c r="AN509" s="83">
        <v>0</v>
      </c>
      <c r="AO509" s="83">
        <v>0</v>
      </c>
      <c r="AP509" s="83">
        <v>0</v>
      </c>
      <c r="AQ509" s="83">
        <v>65529000</v>
      </c>
      <c r="AR509" s="82">
        <v>2016</v>
      </c>
      <c r="AS509" s="83">
        <v>5124406000</v>
      </c>
      <c r="AT509" s="83">
        <v>0</v>
      </c>
      <c r="AU509" s="83">
        <v>0</v>
      </c>
      <c r="AV509" s="83">
        <v>0</v>
      </c>
      <c r="AW509" s="83">
        <v>5103492000</v>
      </c>
      <c r="AX509" s="83">
        <v>0</v>
      </c>
      <c r="AY509" s="83">
        <v>0</v>
      </c>
      <c r="AZ509" s="83">
        <v>0</v>
      </c>
      <c r="BA509" s="83">
        <v>20914000</v>
      </c>
      <c r="BB509" s="84" t="s">
        <v>780</v>
      </c>
    </row>
    <row r="510" spans="1:54" x14ac:dyDescent="0.25">
      <c r="A510" s="62" t="str">
        <f t="shared" si="7"/>
        <v>1117211</v>
      </c>
      <c r="B510" s="68">
        <f>INDEX('Bilag 3'!$B$10:$B$637,MATCH('Data - enkelt'!A510,'Bilag 3'!$G$10:$G$637,0))</f>
        <v>11172</v>
      </c>
      <c r="C510" s="68">
        <f>INDEX('Bilag 3'!$D$10:$D$637,MATCH('Data - enkelt'!A510,'Bilag 3'!$G$10:$G$637,0))</f>
        <v>11</v>
      </c>
      <c r="D510" s="63" t="str">
        <f t="array" ref="D510">INDEX('Bilag 3'!$E$10:$E$636,MATCH(F510&amp;"_"&amp;G510,'Bilag 3'!$A$10:$A$636&amp;"_"&amp;'Bilag 3'!$C$10:$C$636,0))&amp;" - "&amp;INDEX('Bilag 3'!$F$10:$F$636,MATCH(F510&amp;"_"&amp;G510,'Bilag 3'!$A$10:$A$636&amp;"_"&amp;'Bilag 3'!$C$10:$C$636,0))</f>
        <v>Nordea Invest Portefølje - PBPM Stats- og realkreditobligationer KL</v>
      </c>
      <c r="E510" s="82">
        <v>201612</v>
      </c>
      <c r="F510" s="82">
        <v>11172</v>
      </c>
      <c r="G510" s="82">
        <v>11</v>
      </c>
      <c r="H510" s="83">
        <v>63571000</v>
      </c>
      <c r="I510" s="83">
        <v>505000</v>
      </c>
      <c r="J510" s="83">
        <v>0</v>
      </c>
      <c r="K510" s="83">
        <v>51042000</v>
      </c>
      <c r="L510" s="83">
        <v>0</v>
      </c>
      <c r="M510" s="83">
        <v>0</v>
      </c>
      <c r="N510" s="83">
        <v>-1152000</v>
      </c>
      <c r="O510" s="83">
        <v>-871000</v>
      </c>
      <c r="P510" s="83">
        <v>1000</v>
      </c>
      <c r="Q510" s="83">
        <v>36000</v>
      </c>
      <c r="R510" s="83">
        <v>7799000</v>
      </c>
      <c r="S510" s="83">
        <v>0</v>
      </c>
      <c r="T510" s="83">
        <v>0</v>
      </c>
      <c r="U510" s="84" t="s">
        <v>1209</v>
      </c>
      <c r="V510" s="83">
        <v>3435081000</v>
      </c>
      <c r="W510" s="83">
        <v>69327000</v>
      </c>
      <c r="X510" s="83">
        <v>69327000</v>
      </c>
      <c r="Y510" s="83">
        <v>0</v>
      </c>
      <c r="Z510" s="83">
        <v>3260660000</v>
      </c>
      <c r="AA510" s="83">
        <v>2881284000</v>
      </c>
      <c r="AB510" s="83">
        <v>379377000</v>
      </c>
      <c r="AC510" s="83">
        <v>0</v>
      </c>
      <c r="AD510" s="83">
        <v>0</v>
      </c>
      <c r="AE510" s="83">
        <v>0</v>
      </c>
      <c r="AF510" s="83">
        <v>0</v>
      </c>
      <c r="AG510" s="83">
        <v>0</v>
      </c>
      <c r="AH510" s="83">
        <v>0</v>
      </c>
      <c r="AI510" s="83">
        <v>0</v>
      </c>
      <c r="AJ510" s="83">
        <v>0</v>
      </c>
      <c r="AK510" s="83">
        <v>0</v>
      </c>
      <c r="AL510" s="83">
        <v>0</v>
      </c>
      <c r="AM510" s="83">
        <v>236000</v>
      </c>
      <c r="AN510" s="83">
        <v>0</v>
      </c>
      <c r="AO510" s="83">
        <v>236000</v>
      </c>
      <c r="AP510" s="83">
        <v>0</v>
      </c>
      <c r="AQ510" s="83">
        <v>104858000</v>
      </c>
      <c r="AR510" s="82">
        <v>2016</v>
      </c>
      <c r="AS510" s="83">
        <v>3435081000</v>
      </c>
      <c r="AT510" s="83">
        <v>0</v>
      </c>
      <c r="AU510" s="83">
        <v>0</v>
      </c>
      <c r="AV510" s="83">
        <v>0</v>
      </c>
      <c r="AW510" s="83">
        <v>3433175000</v>
      </c>
      <c r="AX510" s="83">
        <v>16000</v>
      </c>
      <c r="AY510" s="83">
        <v>0</v>
      </c>
      <c r="AZ510" s="83">
        <v>16000</v>
      </c>
      <c r="BA510" s="83">
        <v>1891000</v>
      </c>
      <c r="BB510" s="84" t="s">
        <v>780</v>
      </c>
    </row>
    <row r="511" spans="1:54" x14ac:dyDescent="0.25">
      <c r="A511" s="62" t="str">
        <f t="shared" si="7"/>
        <v>1117212</v>
      </c>
      <c r="B511" s="68">
        <f>INDEX('Bilag 3'!$B$10:$B$637,MATCH('Data - enkelt'!A511,'Bilag 3'!$G$10:$G$637,0))</f>
        <v>11172</v>
      </c>
      <c r="C511" s="68">
        <f>INDEX('Bilag 3'!$D$10:$D$637,MATCH('Data - enkelt'!A511,'Bilag 3'!$G$10:$G$637,0))</f>
        <v>12</v>
      </c>
      <c r="D511" s="63" t="str">
        <f t="array" ref="D511">INDEX('Bilag 3'!$E$10:$E$636,MATCH(F511&amp;"_"&amp;G511,'Bilag 3'!$A$10:$A$636&amp;"_"&amp;'Bilag 3'!$C$10:$C$636,0))&amp;" - "&amp;INDEX('Bilag 3'!$F$10:$F$636,MATCH(F511&amp;"_"&amp;G511,'Bilag 3'!$A$10:$A$636&amp;"_"&amp;'Bilag 3'!$C$10:$C$636,0))</f>
        <v>Nordea Invest Portefølje - PBPM Kreditobligationer KL</v>
      </c>
      <c r="E511" s="82">
        <v>201612</v>
      </c>
      <c r="F511" s="82">
        <v>11172</v>
      </c>
      <c r="G511" s="82">
        <v>12</v>
      </c>
      <c r="H511" s="83">
        <v>47107000</v>
      </c>
      <c r="I511" s="83">
        <v>913000</v>
      </c>
      <c r="J511" s="83">
        <v>37398000</v>
      </c>
      <c r="K511" s="83">
        <v>-43924000</v>
      </c>
      <c r="L511" s="83">
        <v>245494000</v>
      </c>
      <c r="M511" s="83">
        <v>0</v>
      </c>
      <c r="N511" s="83">
        <v>7981000</v>
      </c>
      <c r="O511" s="83">
        <v>-2666000</v>
      </c>
      <c r="P511" s="83">
        <v>34000</v>
      </c>
      <c r="Q511" s="83">
        <v>3000</v>
      </c>
      <c r="R511" s="83">
        <v>22070000</v>
      </c>
      <c r="S511" s="83">
        <v>0</v>
      </c>
      <c r="T511" s="83">
        <v>-25000</v>
      </c>
      <c r="U511" s="84" t="s">
        <v>1210</v>
      </c>
      <c r="V511" s="83">
        <v>5312113000</v>
      </c>
      <c r="W511" s="83">
        <v>82164000</v>
      </c>
      <c r="X511" s="83">
        <v>82164000</v>
      </c>
      <c r="Y511" s="83">
        <v>0</v>
      </c>
      <c r="Z511" s="83">
        <v>1725859000</v>
      </c>
      <c r="AA511" s="83">
        <v>91078000</v>
      </c>
      <c r="AB511" s="83">
        <v>1634780000</v>
      </c>
      <c r="AC511" s="83">
        <v>0</v>
      </c>
      <c r="AD511" s="83">
        <v>0</v>
      </c>
      <c r="AE511" s="83">
        <v>0</v>
      </c>
      <c r="AF511" s="83">
        <v>0</v>
      </c>
      <c r="AG511" s="83">
        <v>0</v>
      </c>
      <c r="AH511" s="83">
        <v>0</v>
      </c>
      <c r="AI511" s="83">
        <v>0</v>
      </c>
      <c r="AJ511" s="83">
        <v>3454131000</v>
      </c>
      <c r="AK511" s="83">
        <v>1878661000</v>
      </c>
      <c r="AL511" s="83">
        <v>1575470000</v>
      </c>
      <c r="AM511" s="83">
        <v>722000</v>
      </c>
      <c r="AN511" s="83">
        <v>0</v>
      </c>
      <c r="AO511" s="83">
        <v>722000</v>
      </c>
      <c r="AP511" s="83">
        <v>0</v>
      </c>
      <c r="AQ511" s="83">
        <v>49237000</v>
      </c>
      <c r="AR511" s="82">
        <v>2016</v>
      </c>
      <c r="AS511" s="83">
        <v>5312113000</v>
      </c>
      <c r="AT511" s="83">
        <v>0</v>
      </c>
      <c r="AU511" s="83">
        <v>0</v>
      </c>
      <c r="AV511" s="83">
        <v>0</v>
      </c>
      <c r="AW511" s="83">
        <v>5256406000</v>
      </c>
      <c r="AX511" s="83">
        <v>8000</v>
      </c>
      <c r="AY511" s="83">
        <v>0</v>
      </c>
      <c r="AZ511" s="83">
        <v>8000</v>
      </c>
      <c r="BA511" s="83">
        <v>55699000</v>
      </c>
      <c r="BB511" s="84" t="s">
        <v>780</v>
      </c>
    </row>
    <row r="512" spans="1:54" x14ac:dyDescent="0.25">
      <c r="A512" s="62" t="str">
        <f t="shared" si="7"/>
        <v>1117213</v>
      </c>
      <c r="B512" s="68">
        <f>INDEX('Bilag 3'!$B$10:$B$637,MATCH('Data - enkelt'!A512,'Bilag 3'!$G$10:$G$637,0))</f>
        <v>11172</v>
      </c>
      <c r="C512" s="68">
        <f>INDEX('Bilag 3'!$D$10:$D$637,MATCH('Data - enkelt'!A512,'Bilag 3'!$G$10:$G$637,0))</f>
        <v>13</v>
      </c>
      <c r="D512" s="63" t="str">
        <f t="array" ref="D512">INDEX('Bilag 3'!$E$10:$E$636,MATCH(F512&amp;"_"&amp;G512,'Bilag 3'!$A$10:$A$636&amp;"_"&amp;'Bilag 3'!$C$10:$C$636,0))&amp;" - "&amp;INDEX('Bilag 3'!$F$10:$F$636,MATCH(F512&amp;"_"&amp;G512,'Bilag 3'!$A$10:$A$636&amp;"_"&amp;'Bilag 3'!$C$10:$C$636,0))</f>
        <v>Nordea Invest Portefølje - PBPM Balance KL</v>
      </c>
      <c r="E512" s="82">
        <v>201612</v>
      </c>
      <c r="F512" s="82">
        <v>11172</v>
      </c>
      <c r="G512" s="82">
        <v>13</v>
      </c>
      <c r="H512" s="83">
        <v>34120000</v>
      </c>
      <c r="I512" s="83">
        <v>4485000</v>
      </c>
      <c r="J512" s="83">
        <v>0</v>
      </c>
      <c r="K512" s="83">
        <v>-998000</v>
      </c>
      <c r="L512" s="83">
        <v>36135000</v>
      </c>
      <c r="M512" s="83">
        <v>0</v>
      </c>
      <c r="N512" s="83">
        <v>50494000</v>
      </c>
      <c r="O512" s="83">
        <v>-7213000</v>
      </c>
      <c r="P512" s="83">
        <v>7000</v>
      </c>
      <c r="Q512" s="83">
        <v>862000</v>
      </c>
      <c r="R512" s="83">
        <v>26769000</v>
      </c>
      <c r="S512" s="83">
        <v>0</v>
      </c>
      <c r="T512" s="83">
        <v>0</v>
      </c>
      <c r="U512" s="84" t="s">
        <v>1211</v>
      </c>
      <c r="V512" s="83">
        <v>1675234000</v>
      </c>
      <c r="W512" s="83">
        <v>261201000</v>
      </c>
      <c r="X512" s="83">
        <v>261201000</v>
      </c>
      <c r="Y512" s="83">
        <v>0</v>
      </c>
      <c r="Z512" s="83">
        <v>551667000</v>
      </c>
      <c r="AA512" s="83">
        <v>545039000</v>
      </c>
      <c r="AB512" s="83">
        <v>6628000</v>
      </c>
      <c r="AC512" s="83">
        <v>0</v>
      </c>
      <c r="AD512" s="83">
        <v>0</v>
      </c>
      <c r="AE512" s="83">
        <v>0</v>
      </c>
      <c r="AF512" s="83">
        <v>0</v>
      </c>
      <c r="AG512" s="83">
        <v>0</v>
      </c>
      <c r="AH512" s="83">
        <v>0</v>
      </c>
      <c r="AI512" s="83">
        <v>0</v>
      </c>
      <c r="AJ512" s="83">
        <v>853325000</v>
      </c>
      <c r="AK512" s="83">
        <v>0</v>
      </c>
      <c r="AL512" s="83">
        <v>853325000</v>
      </c>
      <c r="AM512" s="83">
        <v>273000</v>
      </c>
      <c r="AN512" s="83">
        <v>0</v>
      </c>
      <c r="AO512" s="83">
        <v>273000</v>
      </c>
      <c r="AP512" s="83">
        <v>0</v>
      </c>
      <c r="AQ512" s="83">
        <v>8769000</v>
      </c>
      <c r="AR512" s="82">
        <v>2016</v>
      </c>
      <c r="AS512" s="83">
        <v>1675234000</v>
      </c>
      <c r="AT512" s="83">
        <v>0</v>
      </c>
      <c r="AU512" s="83">
        <v>0</v>
      </c>
      <c r="AV512" s="83">
        <v>0</v>
      </c>
      <c r="AW512" s="83">
        <v>1665152000</v>
      </c>
      <c r="AX512" s="83">
        <v>45000</v>
      </c>
      <c r="AY512" s="83">
        <v>0</v>
      </c>
      <c r="AZ512" s="83">
        <v>45000</v>
      </c>
      <c r="BA512" s="83">
        <v>10037000</v>
      </c>
      <c r="BB512" s="84" t="s">
        <v>780</v>
      </c>
    </row>
    <row r="513" spans="1:54" x14ac:dyDescent="0.25">
      <c r="A513" s="62" t="str">
        <f t="shared" si="7"/>
        <v>1117215</v>
      </c>
      <c r="B513" s="68">
        <f>INDEX('Bilag 3'!$B$10:$B$637,MATCH('Data - enkelt'!A513,'Bilag 3'!$G$10:$G$637,0))</f>
        <v>11172</v>
      </c>
      <c r="C513" s="68">
        <f>INDEX('Bilag 3'!$D$10:$D$637,MATCH('Data - enkelt'!A513,'Bilag 3'!$G$10:$G$637,0))</f>
        <v>15</v>
      </c>
      <c r="D513" s="63" t="str">
        <f t="array" ref="D513">INDEX('Bilag 3'!$E$10:$E$636,MATCH(F513&amp;"_"&amp;G513,'Bilag 3'!$A$10:$A$636&amp;"_"&amp;'Bilag 3'!$C$10:$C$636,0))&amp;" - "&amp;INDEX('Bilag 3'!$F$10:$F$636,MATCH(F513&amp;"_"&amp;G513,'Bilag 3'!$A$10:$A$636&amp;"_"&amp;'Bilag 3'!$C$10:$C$636,0))</f>
        <v>Nordea Invest Portefølje - Fleksibel - Obligationer</v>
      </c>
      <c r="E513" s="82">
        <v>201612</v>
      </c>
      <c r="F513" s="82">
        <v>11172</v>
      </c>
      <c r="G513" s="82">
        <v>15</v>
      </c>
      <c r="H513" s="83">
        <v>418000</v>
      </c>
      <c r="I513" s="83">
        <v>39000</v>
      </c>
      <c r="J513" s="83">
        <v>0</v>
      </c>
      <c r="K513" s="83">
        <v>116000</v>
      </c>
      <c r="L513" s="83">
        <v>35000</v>
      </c>
      <c r="M513" s="83">
        <v>0</v>
      </c>
      <c r="N513" s="83">
        <v>238000</v>
      </c>
      <c r="O513" s="83">
        <v>-9000</v>
      </c>
      <c r="P513" s="83">
        <v>0</v>
      </c>
      <c r="Q513" s="83">
        <v>2000</v>
      </c>
      <c r="R513" s="83">
        <v>498000</v>
      </c>
      <c r="S513" s="83">
        <v>0</v>
      </c>
      <c r="T513" s="83">
        <v>0</v>
      </c>
      <c r="U513" s="84"/>
      <c r="V513" s="83">
        <v>44501000</v>
      </c>
      <c r="W513" s="83">
        <v>5606000</v>
      </c>
      <c r="X513" s="83">
        <v>5606000</v>
      </c>
      <c r="Y513" s="83">
        <v>0</v>
      </c>
      <c r="Z513" s="83">
        <v>30229000</v>
      </c>
      <c r="AA513" s="83">
        <v>21539000</v>
      </c>
      <c r="AB513" s="83">
        <v>8690000</v>
      </c>
      <c r="AC513" s="83">
        <v>0</v>
      </c>
      <c r="AD513" s="83">
        <v>0</v>
      </c>
      <c r="AE513" s="83">
        <v>0</v>
      </c>
      <c r="AF513" s="83">
        <v>0</v>
      </c>
      <c r="AG513" s="83">
        <v>0</v>
      </c>
      <c r="AH513" s="83">
        <v>0</v>
      </c>
      <c r="AI513" s="83">
        <v>0</v>
      </c>
      <c r="AJ513" s="83">
        <v>7878000</v>
      </c>
      <c r="AK513" s="83">
        <v>0</v>
      </c>
      <c r="AL513" s="83">
        <v>7878000</v>
      </c>
      <c r="AM513" s="83">
        <v>7000</v>
      </c>
      <c r="AN513" s="83">
        <v>0</v>
      </c>
      <c r="AO513" s="83">
        <v>7000</v>
      </c>
      <c r="AP513" s="83">
        <v>0</v>
      </c>
      <c r="AQ513" s="83">
        <v>781000</v>
      </c>
      <c r="AR513" s="82">
        <v>2016</v>
      </c>
      <c r="AS513" s="83">
        <v>44501000</v>
      </c>
      <c r="AT513" s="83">
        <v>0</v>
      </c>
      <c r="AU513" s="83">
        <v>0</v>
      </c>
      <c r="AV513" s="83">
        <v>0</v>
      </c>
      <c r="AW513" s="83">
        <v>43938000</v>
      </c>
      <c r="AX513" s="83">
        <v>39000</v>
      </c>
      <c r="AY513" s="83">
        <v>0</v>
      </c>
      <c r="AZ513" s="83">
        <v>39000</v>
      </c>
      <c r="BA513" s="83">
        <v>524000</v>
      </c>
      <c r="BB513" s="84" t="s">
        <v>780</v>
      </c>
    </row>
    <row r="514" spans="1:54" x14ac:dyDescent="0.25">
      <c r="A514" s="62" t="str">
        <f t="shared" si="7"/>
        <v>111741</v>
      </c>
      <c r="B514" s="68">
        <f>INDEX('Bilag 3'!$B$10:$B$637,MATCH('Data - enkelt'!A514,'Bilag 3'!$G$10:$G$637,0))</f>
        <v>11174</v>
      </c>
      <c r="C514" s="68">
        <f>INDEX('Bilag 3'!$D$10:$D$637,MATCH('Data - enkelt'!A514,'Bilag 3'!$G$10:$G$637,0))</f>
        <v>1</v>
      </c>
      <c r="D514" s="63" t="str">
        <f t="array" ref="D514">INDEX('Bilag 3'!$E$10:$E$636,MATCH(F514&amp;"_"&amp;G514,'Bilag 3'!$A$10:$A$636&amp;"_"&amp;'Bilag 3'!$C$10:$C$636,0))&amp;" - "&amp;INDEX('Bilag 3'!$F$10:$F$636,MATCH(F514&amp;"_"&amp;G514,'Bilag 3'!$A$10:$A$636&amp;"_"&amp;'Bilag 3'!$C$10:$C$636,0))</f>
        <v>Strategi Invest - Stabil</v>
      </c>
      <c r="E514" s="82">
        <v>201612</v>
      </c>
      <c r="F514" s="82">
        <v>11174</v>
      </c>
      <c r="G514" s="82">
        <v>1</v>
      </c>
      <c r="H514" s="83">
        <v>750000</v>
      </c>
      <c r="I514" s="83">
        <v>6000</v>
      </c>
      <c r="J514" s="83">
        <v>183000</v>
      </c>
      <c r="K514" s="83">
        <v>1020000</v>
      </c>
      <c r="L514" s="83">
        <v>6443000</v>
      </c>
      <c r="M514" s="83">
        <v>0</v>
      </c>
      <c r="N514" s="83">
        <v>0</v>
      </c>
      <c r="O514" s="83">
        <v>-103000</v>
      </c>
      <c r="P514" s="83">
        <v>0</v>
      </c>
      <c r="Q514" s="83">
        <v>214000</v>
      </c>
      <c r="R514" s="83">
        <v>3227000</v>
      </c>
      <c r="S514" s="83">
        <v>0</v>
      </c>
      <c r="T514" s="83">
        <v>0</v>
      </c>
      <c r="U514" s="84" t="s">
        <v>1212</v>
      </c>
      <c r="V514" s="83">
        <v>250265000</v>
      </c>
      <c r="W514" s="83">
        <v>5047000</v>
      </c>
      <c r="X514" s="83">
        <v>5047000</v>
      </c>
      <c r="Y514" s="83">
        <v>0</v>
      </c>
      <c r="Z514" s="83">
        <v>53363000</v>
      </c>
      <c r="AA514" s="83">
        <v>31815000</v>
      </c>
      <c r="AB514" s="83">
        <v>15359000</v>
      </c>
      <c r="AC514" s="83">
        <v>6188000</v>
      </c>
      <c r="AD514" s="83">
        <v>0</v>
      </c>
      <c r="AE514" s="83">
        <v>0</v>
      </c>
      <c r="AF514" s="83">
        <v>0</v>
      </c>
      <c r="AG514" s="83">
        <v>0</v>
      </c>
      <c r="AH514" s="83">
        <v>0</v>
      </c>
      <c r="AI514" s="83">
        <v>0</v>
      </c>
      <c r="AJ514" s="83">
        <v>191083000</v>
      </c>
      <c r="AK514" s="83">
        <v>7642000</v>
      </c>
      <c r="AL514" s="83">
        <v>183441000</v>
      </c>
      <c r="AM514" s="83">
        <v>0</v>
      </c>
      <c r="AN514" s="83">
        <v>0</v>
      </c>
      <c r="AO514" s="83">
        <v>0</v>
      </c>
      <c r="AP514" s="83">
        <v>0</v>
      </c>
      <c r="AQ514" s="83">
        <v>773000</v>
      </c>
      <c r="AR514" s="82">
        <v>2016</v>
      </c>
      <c r="AS514" s="83">
        <v>250265000</v>
      </c>
      <c r="AT514" s="83">
        <v>0</v>
      </c>
      <c r="AU514" s="83">
        <v>0</v>
      </c>
      <c r="AV514" s="83">
        <v>0</v>
      </c>
      <c r="AW514" s="83">
        <v>249740000</v>
      </c>
      <c r="AX514" s="83">
        <v>0</v>
      </c>
      <c r="AY514" s="83">
        <v>0</v>
      </c>
      <c r="AZ514" s="83">
        <v>0</v>
      </c>
      <c r="BA514" s="83">
        <v>526000</v>
      </c>
      <c r="BB514" s="84" t="s">
        <v>780</v>
      </c>
    </row>
    <row r="515" spans="1:54" x14ac:dyDescent="0.25">
      <c r="A515" s="62" t="str">
        <f t="shared" ref="A515:A578" si="8">F515&amp;""&amp;G515</f>
        <v>111742</v>
      </c>
      <c r="B515" s="68">
        <f>INDEX('Bilag 3'!$B$10:$B$637,MATCH('Data - enkelt'!A515,'Bilag 3'!$G$10:$G$637,0))</f>
        <v>11174</v>
      </c>
      <c r="C515" s="68">
        <f>INDEX('Bilag 3'!$D$10:$D$637,MATCH('Data - enkelt'!A515,'Bilag 3'!$G$10:$G$637,0))</f>
        <v>2</v>
      </c>
      <c r="D515" s="63" t="str">
        <f t="array" ref="D515">INDEX('Bilag 3'!$E$10:$E$636,MATCH(F515&amp;"_"&amp;G515,'Bilag 3'!$A$10:$A$636&amp;"_"&amp;'Bilag 3'!$C$10:$C$636,0))&amp;" - "&amp;INDEX('Bilag 3'!$F$10:$F$636,MATCH(F515&amp;"_"&amp;G515,'Bilag 3'!$A$10:$A$636&amp;"_"&amp;'Bilag 3'!$C$10:$C$636,0))</f>
        <v>Strategi Invest - Aktier</v>
      </c>
      <c r="E515" s="82">
        <v>201612</v>
      </c>
      <c r="F515" s="82">
        <v>11174</v>
      </c>
      <c r="G515" s="82">
        <v>2</v>
      </c>
      <c r="H515" s="83">
        <v>0</v>
      </c>
      <c r="I515" s="83">
        <v>6000</v>
      </c>
      <c r="J515" s="83">
        <v>12145000</v>
      </c>
      <c r="K515" s="83">
        <v>0</v>
      </c>
      <c r="L515" s="83">
        <v>12210000</v>
      </c>
      <c r="M515" s="83">
        <v>0</v>
      </c>
      <c r="N515" s="83">
        <v>0</v>
      </c>
      <c r="O515" s="83">
        <v>-36000</v>
      </c>
      <c r="P515" s="83">
        <v>-1000</v>
      </c>
      <c r="Q515" s="83">
        <v>230000</v>
      </c>
      <c r="R515" s="83">
        <v>5609000</v>
      </c>
      <c r="S515" s="83">
        <v>0</v>
      </c>
      <c r="T515" s="83">
        <v>160000</v>
      </c>
      <c r="U515" s="84" t="s">
        <v>1213</v>
      </c>
      <c r="V515" s="83">
        <v>268787000</v>
      </c>
      <c r="W515" s="83">
        <v>6008000</v>
      </c>
      <c r="X515" s="83">
        <v>6008000</v>
      </c>
      <c r="Y515" s="83">
        <v>0</v>
      </c>
      <c r="Z515" s="83">
        <v>0</v>
      </c>
      <c r="AA515" s="83">
        <v>0</v>
      </c>
      <c r="AB515" s="83">
        <v>0</v>
      </c>
      <c r="AC515" s="83">
        <v>0</v>
      </c>
      <c r="AD515" s="83">
        <v>0</v>
      </c>
      <c r="AE515" s="83">
        <v>0</v>
      </c>
      <c r="AF515" s="83">
        <v>0</v>
      </c>
      <c r="AG515" s="83">
        <v>0</v>
      </c>
      <c r="AH515" s="83">
        <v>0</v>
      </c>
      <c r="AI515" s="83">
        <v>0</v>
      </c>
      <c r="AJ515" s="83">
        <v>262779000</v>
      </c>
      <c r="AK515" s="83">
        <v>214196000</v>
      </c>
      <c r="AL515" s="83">
        <v>48583000</v>
      </c>
      <c r="AM515" s="83">
        <v>0</v>
      </c>
      <c r="AN515" s="83">
        <v>0</v>
      </c>
      <c r="AO515" s="83">
        <v>0</v>
      </c>
      <c r="AP515" s="83">
        <v>0</v>
      </c>
      <c r="AQ515" s="83">
        <v>0</v>
      </c>
      <c r="AR515" s="82">
        <v>2016</v>
      </c>
      <c r="AS515" s="83">
        <v>268787000</v>
      </c>
      <c r="AT515" s="83">
        <v>0</v>
      </c>
      <c r="AU515" s="83">
        <v>0</v>
      </c>
      <c r="AV515" s="83">
        <v>0</v>
      </c>
      <c r="AW515" s="83">
        <v>266529000</v>
      </c>
      <c r="AX515" s="83">
        <v>0</v>
      </c>
      <c r="AY515" s="83">
        <v>0</v>
      </c>
      <c r="AZ515" s="83">
        <v>0</v>
      </c>
      <c r="BA515" s="83">
        <v>2258000</v>
      </c>
      <c r="BB515" s="84" t="s">
        <v>780</v>
      </c>
    </row>
    <row r="516" spans="1:54" x14ac:dyDescent="0.25">
      <c r="A516" s="62" t="str">
        <f t="shared" si="8"/>
        <v>111761</v>
      </c>
      <c r="B516" s="68">
        <f>INDEX('Bilag 3'!$B$10:$B$637,MATCH('Data - enkelt'!A516,'Bilag 3'!$G$10:$G$637,0))</f>
        <v>11176</v>
      </c>
      <c r="C516" s="68">
        <f>INDEX('Bilag 3'!$D$10:$D$637,MATCH('Data - enkelt'!A516,'Bilag 3'!$G$10:$G$637,0))</f>
        <v>1</v>
      </c>
      <c r="D516" s="63" t="str">
        <f t="array" ref="D516">INDEX('Bilag 3'!$E$10:$E$636,MATCH(F516&amp;"_"&amp;G516,'Bilag 3'!$A$10:$A$636&amp;"_"&amp;'Bilag 3'!$C$10:$C$636,0))&amp;" - "&amp;INDEX('Bilag 3'!$F$10:$F$636,MATCH(F516&amp;"_"&amp;G516,'Bilag 3'!$A$10:$A$636&amp;"_"&amp;'Bilag 3'!$C$10:$C$636,0))</f>
        <v>Finansco - Dynamisk Aktivaallokering KL</v>
      </c>
      <c r="E516" s="82">
        <v>201612</v>
      </c>
      <c r="F516" s="82">
        <v>11176</v>
      </c>
      <c r="G516" s="82">
        <v>1</v>
      </c>
      <c r="H516" s="83">
        <v>66908.7</v>
      </c>
      <c r="I516" s="83">
        <v>0</v>
      </c>
      <c r="J516" s="83">
        <v>2341804.5</v>
      </c>
      <c r="K516" s="83">
        <v>0</v>
      </c>
      <c r="L516" s="83">
        <v>45587127.600000001</v>
      </c>
      <c r="M516" s="83">
        <v>0</v>
      </c>
      <c r="N516" s="83">
        <v>423755.1</v>
      </c>
      <c r="O516" s="83">
        <v>1018499.1</v>
      </c>
      <c r="P516" s="83">
        <v>-29737.200000000001</v>
      </c>
      <c r="Q516" s="83">
        <v>1234093.8</v>
      </c>
      <c r="R516" s="83">
        <v>10653351.9</v>
      </c>
      <c r="S516" s="83">
        <v>0</v>
      </c>
      <c r="T516" s="83">
        <v>7434.3</v>
      </c>
      <c r="U516" s="84" t="s">
        <v>1214</v>
      </c>
      <c r="V516" s="83">
        <v>423703059.89999998</v>
      </c>
      <c r="W516" s="83">
        <v>11478559.199999999</v>
      </c>
      <c r="X516" s="83">
        <v>11478559.199999999</v>
      </c>
      <c r="Y516" s="83">
        <v>0</v>
      </c>
      <c r="Z516" s="83">
        <v>0</v>
      </c>
      <c r="AA516" s="83">
        <v>0</v>
      </c>
      <c r="AB516" s="83">
        <v>0</v>
      </c>
      <c r="AC516" s="83">
        <v>0</v>
      </c>
      <c r="AD516" s="83">
        <v>0</v>
      </c>
      <c r="AE516" s="83">
        <v>0</v>
      </c>
      <c r="AF516" s="83">
        <v>0</v>
      </c>
      <c r="AG516" s="83">
        <v>0</v>
      </c>
      <c r="AH516" s="83">
        <v>0</v>
      </c>
      <c r="AI516" s="83">
        <v>0</v>
      </c>
      <c r="AJ516" s="83">
        <v>410938366.80000001</v>
      </c>
      <c r="AK516" s="83">
        <v>229028480.09999999</v>
      </c>
      <c r="AL516" s="83">
        <v>181909886.69999999</v>
      </c>
      <c r="AM516" s="83">
        <v>0</v>
      </c>
      <c r="AN516" s="83">
        <v>0</v>
      </c>
      <c r="AO516" s="83">
        <v>0</v>
      </c>
      <c r="AP516" s="83">
        <v>0</v>
      </c>
      <c r="AQ516" s="83">
        <v>1293568.2</v>
      </c>
      <c r="AR516" s="82">
        <v>2016</v>
      </c>
      <c r="AS516" s="83">
        <v>423703059.89999998</v>
      </c>
      <c r="AT516" s="83">
        <v>0</v>
      </c>
      <c r="AU516" s="83">
        <v>0</v>
      </c>
      <c r="AV516" s="83">
        <v>0</v>
      </c>
      <c r="AW516" s="83">
        <v>421993170.89999998</v>
      </c>
      <c r="AX516" s="83">
        <v>0</v>
      </c>
      <c r="AY516" s="83">
        <v>0</v>
      </c>
      <c r="AZ516" s="83">
        <v>0</v>
      </c>
      <c r="BA516" s="83">
        <v>1709889</v>
      </c>
      <c r="BB516" s="84" t="s">
        <v>780</v>
      </c>
    </row>
    <row r="517" spans="1:54" x14ac:dyDescent="0.25">
      <c r="A517" s="62" t="str">
        <f t="shared" si="8"/>
        <v>111771</v>
      </c>
      <c r="B517" s="68">
        <f>INDEX('Bilag 3'!$B$10:$B$637,MATCH('Data - enkelt'!A517,'Bilag 3'!$G$10:$G$637,0))</f>
        <v>11177</v>
      </c>
      <c r="C517" s="68">
        <f>INDEX('Bilag 3'!$D$10:$D$637,MATCH('Data - enkelt'!A517,'Bilag 3'!$G$10:$G$637,0))</f>
        <v>1</v>
      </c>
      <c r="D517" s="63" t="str">
        <f t="array" ref="D517">INDEX('Bilag 3'!$E$10:$E$636,MATCH(F517&amp;"_"&amp;G517,'Bilag 3'!$A$10:$A$636&amp;"_"&amp;'Bilag 3'!$C$10:$C$636,0))&amp;" - "&amp;INDEX('Bilag 3'!$F$10:$F$636,MATCH(F517&amp;"_"&amp;G517,'Bilag 3'!$A$10:$A$636&amp;"_"&amp;'Bilag 3'!$C$10:$C$636,0))</f>
        <v>Wealth Invest - SEB Emerging Market Equities (Hermes) AKL</v>
      </c>
      <c r="E517" s="82">
        <v>201612</v>
      </c>
      <c r="F517" s="82">
        <v>11177</v>
      </c>
      <c r="G517" s="82">
        <v>1</v>
      </c>
      <c r="H517" s="83">
        <v>67000</v>
      </c>
      <c r="I517" s="83">
        <v>16000</v>
      </c>
      <c r="J517" s="83">
        <v>8400000</v>
      </c>
      <c r="K517" s="83">
        <v>0</v>
      </c>
      <c r="L517" s="83">
        <v>7840000</v>
      </c>
      <c r="M517" s="83">
        <v>0</v>
      </c>
      <c r="N517" s="83">
        <v>0</v>
      </c>
      <c r="O517" s="83">
        <v>-449000</v>
      </c>
      <c r="P517" s="83">
        <v>328000</v>
      </c>
      <c r="Q517" s="83">
        <v>909000</v>
      </c>
      <c r="R517" s="83">
        <v>1458000</v>
      </c>
      <c r="S517" s="83">
        <v>0</v>
      </c>
      <c r="T517" s="83">
        <v>4296000</v>
      </c>
      <c r="U517" s="84" t="s">
        <v>1215</v>
      </c>
      <c r="V517" s="83">
        <v>79178000</v>
      </c>
      <c r="W517" s="83">
        <v>1120000</v>
      </c>
      <c r="X517" s="83">
        <v>1120000</v>
      </c>
      <c r="Y517" s="83">
        <v>0</v>
      </c>
      <c r="Z517" s="83">
        <v>0</v>
      </c>
      <c r="AA517" s="83">
        <v>0</v>
      </c>
      <c r="AB517" s="83">
        <v>0</v>
      </c>
      <c r="AC517" s="83">
        <v>0</v>
      </c>
      <c r="AD517" s="83">
        <v>77939000</v>
      </c>
      <c r="AE517" s="83">
        <v>0</v>
      </c>
      <c r="AF517" s="83">
        <v>77939000</v>
      </c>
      <c r="AG517" s="83">
        <v>0</v>
      </c>
      <c r="AH517" s="83">
        <v>0</v>
      </c>
      <c r="AI517" s="83">
        <v>0</v>
      </c>
      <c r="AJ517" s="83">
        <v>0</v>
      </c>
      <c r="AK517" s="83">
        <v>0</v>
      </c>
      <c r="AL517" s="83">
        <v>0</v>
      </c>
      <c r="AM517" s="83">
        <v>0</v>
      </c>
      <c r="AN517" s="83">
        <v>0</v>
      </c>
      <c r="AO517" s="83">
        <v>0</v>
      </c>
      <c r="AP517" s="83"/>
      <c r="AQ517" s="83">
        <v>118000</v>
      </c>
      <c r="AR517" s="82">
        <v>2016</v>
      </c>
      <c r="AS517" s="83">
        <v>79178000</v>
      </c>
      <c r="AT517" s="83">
        <v>0</v>
      </c>
      <c r="AU517" s="83">
        <v>0</v>
      </c>
      <c r="AV517" s="83">
        <v>0</v>
      </c>
      <c r="AW517" s="83">
        <v>79074000</v>
      </c>
      <c r="AX517" s="83">
        <v>0</v>
      </c>
      <c r="AY517" s="83">
        <v>0</v>
      </c>
      <c r="AZ517" s="83">
        <v>0</v>
      </c>
      <c r="BA517" s="83">
        <v>104000</v>
      </c>
      <c r="BB517" s="84" t="s">
        <v>780</v>
      </c>
    </row>
    <row r="518" spans="1:54" x14ac:dyDescent="0.25">
      <c r="A518" s="62" t="str">
        <f t="shared" si="8"/>
        <v>111772</v>
      </c>
      <c r="B518" s="68">
        <f>INDEX('Bilag 3'!$B$10:$B$637,MATCH('Data - enkelt'!A518,'Bilag 3'!$G$10:$G$637,0))</f>
        <v>11177</v>
      </c>
      <c r="C518" s="68">
        <f>INDEX('Bilag 3'!$D$10:$D$637,MATCH('Data - enkelt'!A518,'Bilag 3'!$G$10:$G$637,0))</f>
        <v>2</v>
      </c>
      <c r="D518" s="63" t="str">
        <f t="array" ref="D518">INDEX('Bilag 3'!$E$10:$E$636,MATCH(F518&amp;"_"&amp;G518,'Bilag 3'!$A$10:$A$636&amp;"_"&amp;'Bilag 3'!$C$10:$C$636,0))&amp;" - "&amp;INDEX('Bilag 3'!$F$10:$F$636,MATCH(F518&amp;"_"&amp;G518,'Bilag 3'!$A$10:$A$636&amp;"_"&amp;'Bilag 3'!$C$10:$C$636,0))</f>
        <v>Wealth Invest - SEB Emerging Market FX Basket AKL</v>
      </c>
      <c r="E518" s="82">
        <v>201612</v>
      </c>
      <c r="F518" s="82">
        <v>11177</v>
      </c>
      <c r="G518" s="82">
        <v>2</v>
      </c>
      <c r="H518" s="83">
        <v>1065000</v>
      </c>
      <c r="I518" s="83">
        <v>33000</v>
      </c>
      <c r="J518" s="83">
        <v>0</v>
      </c>
      <c r="K518" s="83">
        <v>-4976000</v>
      </c>
      <c r="L518" s="83">
        <v>0</v>
      </c>
      <c r="M518" s="83">
        <v>0</v>
      </c>
      <c r="N518" s="83">
        <v>11555000</v>
      </c>
      <c r="O518" s="83">
        <v>2112000</v>
      </c>
      <c r="P518" s="83">
        <v>-134000</v>
      </c>
      <c r="Q518" s="83">
        <v>7000</v>
      </c>
      <c r="R518" s="83">
        <v>1950000</v>
      </c>
      <c r="S518" s="83">
        <v>0</v>
      </c>
      <c r="T518" s="83">
        <v>0</v>
      </c>
      <c r="U518" s="84" t="s">
        <v>1216</v>
      </c>
      <c r="V518" s="83">
        <v>925105000</v>
      </c>
      <c r="W518" s="83">
        <v>2911000</v>
      </c>
      <c r="X518" s="83">
        <v>2911000</v>
      </c>
      <c r="Y518" s="83">
        <v>0</v>
      </c>
      <c r="Z518" s="83">
        <v>554860000</v>
      </c>
      <c r="AA518" s="83">
        <v>554860000</v>
      </c>
      <c r="AB518" s="83">
        <v>0</v>
      </c>
      <c r="AC518" s="83">
        <v>0</v>
      </c>
      <c r="AD518" s="83">
        <v>0</v>
      </c>
      <c r="AE518" s="83">
        <v>0</v>
      </c>
      <c r="AF518" s="83">
        <v>0</v>
      </c>
      <c r="AG518" s="83">
        <v>0</v>
      </c>
      <c r="AH518" s="83">
        <v>0</v>
      </c>
      <c r="AI518" s="83">
        <v>0</v>
      </c>
      <c r="AJ518" s="83">
        <v>0</v>
      </c>
      <c r="AK518" s="83">
        <v>0</v>
      </c>
      <c r="AL518" s="83">
        <v>0</v>
      </c>
      <c r="AM518" s="83">
        <v>13386000</v>
      </c>
      <c r="AN518" s="83">
        <v>0</v>
      </c>
      <c r="AO518" s="83">
        <v>13386000</v>
      </c>
      <c r="AP518" s="83"/>
      <c r="AQ518" s="83">
        <v>353947000</v>
      </c>
      <c r="AR518" s="82">
        <v>2016</v>
      </c>
      <c r="AS518" s="83">
        <v>925105000</v>
      </c>
      <c r="AT518" s="83">
        <v>0</v>
      </c>
      <c r="AU518" s="83">
        <v>0</v>
      </c>
      <c r="AV518" s="83">
        <v>0</v>
      </c>
      <c r="AW518" s="83">
        <v>560514000</v>
      </c>
      <c r="AX518" s="83">
        <v>10047000</v>
      </c>
      <c r="AY518" s="83">
        <v>0</v>
      </c>
      <c r="AZ518" s="83">
        <v>10047000</v>
      </c>
      <c r="BA518" s="83">
        <v>354543000</v>
      </c>
      <c r="BB518" s="84" t="s">
        <v>780</v>
      </c>
    </row>
    <row r="519" spans="1:54" x14ac:dyDescent="0.25">
      <c r="A519" s="62" t="str">
        <f t="shared" si="8"/>
        <v>111773</v>
      </c>
      <c r="B519" s="68">
        <f>INDEX('Bilag 3'!$B$10:$B$637,MATCH('Data - enkelt'!A519,'Bilag 3'!$G$10:$G$637,0))</f>
        <v>11177</v>
      </c>
      <c r="C519" s="68">
        <f>INDEX('Bilag 3'!$D$10:$D$637,MATCH('Data - enkelt'!A519,'Bilag 3'!$G$10:$G$637,0))</f>
        <v>3</v>
      </c>
      <c r="D519" s="63" t="str">
        <f t="array" ref="D519">INDEX('Bilag 3'!$E$10:$E$636,MATCH(F519&amp;"_"&amp;G519,'Bilag 3'!$A$10:$A$636&amp;"_"&amp;'Bilag 3'!$C$10:$C$636,0))&amp;" - "&amp;INDEX('Bilag 3'!$F$10:$F$636,MATCH(F519&amp;"_"&amp;G519,'Bilag 3'!$A$10:$A$636&amp;"_"&amp;'Bilag 3'!$C$10:$C$636,0))</f>
        <v>Wealth Invest - Sirius Balance</v>
      </c>
      <c r="E519" s="82">
        <v>201612</v>
      </c>
      <c r="F519" s="82">
        <v>11177</v>
      </c>
      <c r="G519" s="82">
        <v>3</v>
      </c>
      <c r="H519" s="83">
        <v>4803000</v>
      </c>
      <c r="I519" s="83">
        <v>14000</v>
      </c>
      <c r="J519" s="83">
        <v>2111000</v>
      </c>
      <c r="K519" s="83">
        <v>1594000</v>
      </c>
      <c r="L519" s="83">
        <v>2124000</v>
      </c>
      <c r="M519" s="83">
        <v>0</v>
      </c>
      <c r="N519" s="83">
        <v>0</v>
      </c>
      <c r="O519" s="83">
        <v>-84000</v>
      </c>
      <c r="P519" s="83">
        <v>-2000</v>
      </c>
      <c r="Q519" s="83">
        <v>74000</v>
      </c>
      <c r="R519" s="83">
        <v>3428000</v>
      </c>
      <c r="S519" s="83">
        <v>0</v>
      </c>
      <c r="T519" s="83">
        <v>291000</v>
      </c>
      <c r="U519" s="84" t="s">
        <v>1217</v>
      </c>
      <c r="V519" s="83">
        <v>164593000</v>
      </c>
      <c r="W519" s="83">
        <v>3983000</v>
      </c>
      <c r="X519" s="83">
        <v>3983000</v>
      </c>
      <c r="Y519" s="83">
        <v>0</v>
      </c>
      <c r="Z519" s="83">
        <v>64780000</v>
      </c>
      <c r="AA519" s="83">
        <v>18423000</v>
      </c>
      <c r="AB519" s="83">
        <v>46357000</v>
      </c>
      <c r="AC519" s="83">
        <v>0</v>
      </c>
      <c r="AD519" s="83">
        <v>95760000</v>
      </c>
      <c r="AE519" s="83">
        <v>24543000</v>
      </c>
      <c r="AF519" s="83">
        <v>71217000</v>
      </c>
      <c r="AG519" s="83">
        <v>0</v>
      </c>
      <c r="AH519" s="83">
        <v>0</v>
      </c>
      <c r="AI519" s="83">
        <v>0</v>
      </c>
      <c r="AJ519" s="83">
        <v>0</v>
      </c>
      <c r="AK519" s="83">
        <v>0</v>
      </c>
      <c r="AL519" s="83">
        <v>0</v>
      </c>
      <c r="AM519" s="83">
        <v>0</v>
      </c>
      <c r="AN519" s="83">
        <v>0</v>
      </c>
      <c r="AO519" s="83">
        <v>0</v>
      </c>
      <c r="AP519" s="83"/>
      <c r="AQ519" s="83">
        <v>69000</v>
      </c>
      <c r="AR519" s="82">
        <v>2016</v>
      </c>
      <c r="AS519" s="83">
        <v>164593000</v>
      </c>
      <c r="AT519" s="83">
        <v>0</v>
      </c>
      <c r="AU519" s="83">
        <v>0</v>
      </c>
      <c r="AV519" s="83">
        <v>0</v>
      </c>
      <c r="AW519" s="83">
        <v>164574000</v>
      </c>
      <c r="AX519" s="83">
        <v>0</v>
      </c>
      <c r="AY519" s="83">
        <v>0</v>
      </c>
      <c r="AZ519" s="83">
        <v>0</v>
      </c>
      <c r="BA519" s="83">
        <v>19000</v>
      </c>
      <c r="BB519" s="84" t="s">
        <v>780</v>
      </c>
    </row>
    <row r="520" spans="1:54" x14ac:dyDescent="0.25">
      <c r="A520" s="62" t="str">
        <f t="shared" si="8"/>
        <v>111774</v>
      </c>
      <c r="B520" s="68">
        <f>INDEX('Bilag 3'!$B$10:$B$637,MATCH('Data - enkelt'!A520,'Bilag 3'!$G$10:$G$637,0))</f>
        <v>11177</v>
      </c>
      <c r="C520" s="68">
        <f>INDEX('Bilag 3'!$D$10:$D$637,MATCH('Data - enkelt'!A520,'Bilag 3'!$G$10:$G$637,0))</f>
        <v>4</v>
      </c>
      <c r="D520" s="63" t="str">
        <f t="array" ref="D520">INDEX('Bilag 3'!$E$10:$E$636,MATCH(F520&amp;"_"&amp;G520,'Bilag 3'!$A$10:$A$636&amp;"_"&amp;'Bilag 3'!$C$10:$C$636,0))&amp;" - "&amp;INDEX('Bilag 3'!$F$10:$F$636,MATCH(F520&amp;"_"&amp;G520,'Bilag 3'!$A$10:$A$636&amp;"_"&amp;'Bilag 3'!$C$10:$C$636,0))</f>
        <v>Wealth Invest - SK Invest Far East Equities</v>
      </c>
      <c r="E520" s="82">
        <v>201612</v>
      </c>
      <c r="F520" s="82">
        <v>11177</v>
      </c>
      <c r="G520" s="82">
        <v>4</v>
      </c>
      <c r="H520" s="83">
        <v>18000</v>
      </c>
      <c r="I520" s="83">
        <v>208000</v>
      </c>
      <c r="J520" s="83">
        <v>29186000</v>
      </c>
      <c r="K520" s="83">
        <v>0</v>
      </c>
      <c r="L520" s="83">
        <v>-152625000</v>
      </c>
      <c r="M520" s="83">
        <v>0</v>
      </c>
      <c r="N520" s="83">
        <v>3000</v>
      </c>
      <c r="O520" s="83">
        <v>-430000</v>
      </c>
      <c r="P520" s="83">
        <v>671000</v>
      </c>
      <c r="Q520" s="83">
        <v>9591000</v>
      </c>
      <c r="R520" s="83">
        <v>25569000</v>
      </c>
      <c r="S520" s="83">
        <v>0</v>
      </c>
      <c r="T520" s="83">
        <v>1866000</v>
      </c>
      <c r="U520" s="84" t="s">
        <v>1218</v>
      </c>
      <c r="V520" s="83">
        <v>1299523000</v>
      </c>
      <c r="W520" s="83">
        <v>60919000</v>
      </c>
      <c r="X520" s="83">
        <v>60919000</v>
      </c>
      <c r="Y520" s="83">
        <v>0</v>
      </c>
      <c r="Z520" s="83">
        <v>0</v>
      </c>
      <c r="AA520" s="83">
        <v>0</v>
      </c>
      <c r="AB520" s="83">
        <v>0</v>
      </c>
      <c r="AC520" s="83">
        <v>0</v>
      </c>
      <c r="AD520" s="83">
        <v>1238262000</v>
      </c>
      <c r="AE520" s="83">
        <v>0</v>
      </c>
      <c r="AF520" s="83">
        <v>1238237000</v>
      </c>
      <c r="AG520" s="83">
        <v>24000</v>
      </c>
      <c r="AH520" s="83">
        <v>0</v>
      </c>
      <c r="AI520" s="83">
        <v>0</v>
      </c>
      <c r="AJ520" s="83">
        <v>0</v>
      </c>
      <c r="AK520" s="83">
        <v>0</v>
      </c>
      <c r="AL520" s="83">
        <v>0</v>
      </c>
      <c r="AM520" s="83">
        <v>0</v>
      </c>
      <c r="AN520" s="83">
        <v>0</v>
      </c>
      <c r="AO520" s="83">
        <v>0</v>
      </c>
      <c r="AP520" s="83"/>
      <c r="AQ520" s="83">
        <v>342000</v>
      </c>
      <c r="AR520" s="82">
        <v>2016</v>
      </c>
      <c r="AS520" s="83">
        <v>1299523000</v>
      </c>
      <c r="AT520" s="83">
        <v>0</v>
      </c>
      <c r="AU520" s="83">
        <v>0</v>
      </c>
      <c r="AV520" s="83">
        <v>0</v>
      </c>
      <c r="AW520" s="83">
        <v>1299289000</v>
      </c>
      <c r="AX520" s="83">
        <v>0</v>
      </c>
      <c r="AY520" s="83">
        <v>0</v>
      </c>
      <c r="AZ520" s="83">
        <v>0</v>
      </c>
      <c r="BA520" s="83">
        <v>234000</v>
      </c>
      <c r="BB520" s="84" t="s">
        <v>780</v>
      </c>
    </row>
    <row r="521" spans="1:54" x14ac:dyDescent="0.25">
      <c r="A521" s="62" t="str">
        <f t="shared" si="8"/>
        <v>111775</v>
      </c>
      <c r="B521" s="68">
        <f>INDEX('Bilag 3'!$B$10:$B$637,MATCH('Data - enkelt'!A521,'Bilag 3'!$G$10:$G$637,0))</f>
        <v>11177</v>
      </c>
      <c r="C521" s="68">
        <f>INDEX('Bilag 3'!$D$10:$D$637,MATCH('Data - enkelt'!A521,'Bilag 3'!$G$10:$G$637,0))</f>
        <v>5</v>
      </c>
      <c r="D521" s="63" t="str">
        <f t="array" ref="D521">INDEX('Bilag 3'!$E$10:$E$636,MATCH(F521&amp;"_"&amp;G521,'Bilag 3'!$A$10:$A$636&amp;"_"&amp;'Bilag 3'!$C$10:$C$636,0))&amp;" - "&amp;INDEX('Bilag 3'!$F$10:$F$636,MATCH(F521&amp;"_"&amp;G521,'Bilag 3'!$A$10:$A$636&amp;"_"&amp;'Bilag 3'!$C$10:$C$636,0))</f>
        <v>Wealth Invest - Kopenhagen Fur</v>
      </c>
      <c r="E521" s="82">
        <v>201612</v>
      </c>
      <c r="F521" s="82">
        <v>11177</v>
      </c>
      <c r="G521" s="82">
        <v>5</v>
      </c>
      <c r="H521" s="83">
        <v>5765000</v>
      </c>
      <c r="I521" s="83">
        <v>33000</v>
      </c>
      <c r="J521" s="83">
        <v>2138000</v>
      </c>
      <c r="K521" s="83">
        <v>-383000</v>
      </c>
      <c r="L521" s="83">
        <v>1285000</v>
      </c>
      <c r="M521" s="83">
        <v>0</v>
      </c>
      <c r="N521" s="83">
        <v>0</v>
      </c>
      <c r="O521" s="83">
        <v>0</v>
      </c>
      <c r="P521" s="83">
        <v>0</v>
      </c>
      <c r="Q521" s="83">
        <v>9000</v>
      </c>
      <c r="R521" s="83">
        <v>1169000</v>
      </c>
      <c r="S521" s="83">
        <v>0</v>
      </c>
      <c r="T521" s="83">
        <v>270000</v>
      </c>
      <c r="U521" s="84" t="s">
        <v>1219</v>
      </c>
      <c r="V521" s="83">
        <v>344771000</v>
      </c>
      <c r="W521" s="83">
        <v>5309000</v>
      </c>
      <c r="X521" s="83">
        <v>5309000</v>
      </c>
      <c r="Y521" s="83">
        <v>0</v>
      </c>
      <c r="Z521" s="83">
        <v>255912000</v>
      </c>
      <c r="AA521" s="83">
        <v>255912000</v>
      </c>
      <c r="AB521" s="83">
        <v>0</v>
      </c>
      <c r="AC521" s="83">
        <v>0</v>
      </c>
      <c r="AD521" s="83">
        <v>0</v>
      </c>
      <c r="AE521" s="83">
        <v>0</v>
      </c>
      <c r="AF521" s="83">
        <v>0</v>
      </c>
      <c r="AG521" s="83">
        <v>0</v>
      </c>
      <c r="AH521" s="83">
        <v>0</v>
      </c>
      <c r="AI521" s="83">
        <v>0</v>
      </c>
      <c r="AJ521" s="83">
        <v>71301000</v>
      </c>
      <c r="AK521" s="83">
        <v>71301000</v>
      </c>
      <c r="AL521" s="83">
        <v>0</v>
      </c>
      <c r="AM521" s="83">
        <v>0</v>
      </c>
      <c r="AN521" s="83">
        <v>0</v>
      </c>
      <c r="AO521" s="83">
        <v>0</v>
      </c>
      <c r="AP521" s="83"/>
      <c r="AQ521" s="83">
        <v>12249000</v>
      </c>
      <c r="AR521" s="82">
        <v>2016</v>
      </c>
      <c r="AS521" s="83">
        <v>344771000</v>
      </c>
      <c r="AT521" s="83">
        <v>0</v>
      </c>
      <c r="AU521" s="83">
        <v>0</v>
      </c>
      <c r="AV521" s="83">
        <v>0</v>
      </c>
      <c r="AW521" s="83">
        <v>344753000</v>
      </c>
      <c r="AX521" s="83">
        <v>0</v>
      </c>
      <c r="AY521" s="83">
        <v>0</v>
      </c>
      <c r="AZ521" s="83">
        <v>0</v>
      </c>
      <c r="BA521" s="83">
        <v>19000</v>
      </c>
      <c r="BB521" s="84" t="s">
        <v>780</v>
      </c>
    </row>
    <row r="522" spans="1:54" x14ac:dyDescent="0.25">
      <c r="A522" s="62" t="str">
        <f t="shared" si="8"/>
        <v>111776</v>
      </c>
      <c r="B522" s="68">
        <f>INDEX('Bilag 3'!$B$10:$B$637,MATCH('Data - enkelt'!A522,'Bilag 3'!$G$10:$G$637,0))</f>
        <v>11177</v>
      </c>
      <c r="C522" s="68">
        <f>INDEX('Bilag 3'!$D$10:$D$637,MATCH('Data - enkelt'!A522,'Bilag 3'!$G$10:$G$637,0))</f>
        <v>6</v>
      </c>
      <c r="D522" s="63" t="str">
        <f t="array" ref="D522">INDEX('Bilag 3'!$E$10:$E$636,MATCH(F522&amp;"_"&amp;G522,'Bilag 3'!$A$10:$A$636&amp;"_"&amp;'Bilag 3'!$C$10:$C$636,0))&amp;" - "&amp;INDEX('Bilag 3'!$F$10:$F$636,MATCH(F522&amp;"_"&amp;G522,'Bilag 3'!$A$10:$A$636&amp;"_"&amp;'Bilag 3'!$C$10:$C$636,0))</f>
        <v>Wealth Invest - SEB Globalt Aktieindeks AKL</v>
      </c>
      <c r="E522" s="82">
        <v>201612</v>
      </c>
      <c r="F522" s="82">
        <v>11177</v>
      </c>
      <c r="G522" s="82">
        <v>6</v>
      </c>
      <c r="H522" s="83">
        <v>1200000</v>
      </c>
      <c r="I522" s="83">
        <v>0</v>
      </c>
      <c r="J522" s="83">
        <v>0</v>
      </c>
      <c r="K522" s="83">
        <v>0</v>
      </c>
      <c r="L522" s="83">
        <v>0</v>
      </c>
      <c r="M522" s="83">
        <v>0</v>
      </c>
      <c r="N522" s="83">
        <v>56251000</v>
      </c>
      <c r="O522" s="83">
        <v>-7000</v>
      </c>
      <c r="P522" s="83">
        <v>0</v>
      </c>
      <c r="Q522" s="83">
        <v>0</v>
      </c>
      <c r="R522" s="83">
        <v>1261000</v>
      </c>
      <c r="S522" s="83">
        <v>0</v>
      </c>
      <c r="T522" s="83">
        <v>0</v>
      </c>
      <c r="U522" s="84"/>
      <c r="V522" s="83">
        <v>807370000</v>
      </c>
      <c r="W522" s="83">
        <v>2635000</v>
      </c>
      <c r="X522" s="83">
        <v>2635000</v>
      </c>
      <c r="Y522" s="83">
        <v>0</v>
      </c>
      <c r="Z522" s="83">
        <v>98000</v>
      </c>
      <c r="AA522" s="83">
        <v>0</v>
      </c>
      <c r="AB522" s="83">
        <v>0</v>
      </c>
      <c r="AC522" s="83">
        <v>98000</v>
      </c>
      <c r="AD522" s="83">
        <v>0</v>
      </c>
      <c r="AE522" s="83">
        <v>0</v>
      </c>
      <c r="AF522" s="83">
        <v>0</v>
      </c>
      <c r="AG522" s="83">
        <v>0</v>
      </c>
      <c r="AH522" s="83">
        <v>0</v>
      </c>
      <c r="AI522" s="83">
        <v>0</v>
      </c>
      <c r="AJ522" s="83">
        <v>0</v>
      </c>
      <c r="AK522" s="83">
        <v>0</v>
      </c>
      <c r="AL522" s="83">
        <v>0</v>
      </c>
      <c r="AM522" s="83">
        <v>804637000</v>
      </c>
      <c r="AN522" s="83">
        <v>0</v>
      </c>
      <c r="AO522" s="83">
        <v>804637000</v>
      </c>
      <c r="AP522" s="83"/>
      <c r="AQ522" s="83">
        <v>0</v>
      </c>
      <c r="AR522" s="82">
        <v>2016</v>
      </c>
      <c r="AS522" s="83">
        <v>807370000</v>
      </c>
      <c r="AT522" s="83">
        <v>0</v>
      </c>
      <c r="AU522" s="83">
        <v>0</v>
      </c>
      <c r="AV522" s="83">
        <v>0</v>
      </c>
      <c r="AW522" s="83">
        <v>807351000</v>
      </c>
      <c r="AX522" s="83">
        <v>0</v>
      </c>
      <c r="AY522" s="83">
        <v>0</v>
      </c>
      <c r="AZ522" s="83">
        <v>0</v>
      </c>
      <c r="BA522" s="83">
        <v>18000</v>
      </c>
      <c r="BB522" s="84" t="s">
        <v>780</v>
      </c>
    </row>
    <row r="523" spans="1:54" x14ac:dyDescent="0.25">
      <c r="A523" s="62" t="str">
        <f t="shared" si="8"/>
        <v>111777</v>
      </c>
      <c r="B523" s="68">
        <f>INDEX('Bilag 3'!$B$10:$B$637,MATCH('Data - enkelt'!A523,'Bilag 3'!$G$10:$G$637,0))</f>
        <v>11177</v>
      </c>
      <c r="C523" s="68">
        <f>INDEX('Bilag 3'!$D$10:$D$637,MATCH('Data - enkelt'!A523,'Bilag 3'!$G$10:$G$637,0))</f>
        <v>7</v>
      </c>
      <c r="D523" s="63" t="str">
        <f t="array" ref="D523">INDEX('Bilag 3'!$E$10:$E$636,MATCH(F523&amp;"_"&amp;G523,'Bilag 3'!$A$10:$A$636&amp;"_"&amp;'Bilag 3'!$C$10:$C$636,0))&amp;" - "&amp;INDEX('Bilag 3'!$F$10:$F$636,MATCH(F523&amp;"_"&amp;G523,'Bilag 3'!$A$10:$A$636&amp;"_"&amp;'Bilag 3'!$C$10:$C$636,0))</f>
        <v>Wealth Invest - SEB Korte Obligationer AKL</v>
      </c>
      <c r="E523" s="82">
        <v>201612</v>
      </c>
      <c r="F523" s="82">
        <v>11177</v>
      </c>
      <c r="G523" s="82">
        <v>7</v>
      </c>
      <c r="H523" s="83">
        <v>9686000</v>
      </c>
      <c r="I523" s="83">
        <v>63000</v>
      </c>
      <c r="J523" s="83">
        <v>0</v>
      </c>
      <c r="K523" s="83">
        <v>-4229000</v>
      </c>
      <c r="L523" s="83">
        <v>0</v>
      </c>
      <c r="M523" s="83">
        <v>0</v>
      </c>
      <c r="N523" s="83">
        <v>0</v>
      </c>
      <c r="O523" s="83">
        <v>0</v>
      </c>
      <c r="P523" s="83">
        <v>0</v>
      </c>
      <c r="Q523" s="83">
        <v>14000</v>
      </c>
      <c r="R523" s="83">
        <v>1043000</v>
      </c>
      <c r="S523" s="83">
        <v>0</v>
      </c>
      <c r="T523" s="83">
        <v>0</v>
      </c>
      <c r="U523" s="84"/>
      <c r="V523" s="83">
        <v>647806000</v>
      </c>
      <c r="W523" s="83">
        <v>12972000</v>
      </c>
      <c r="X523" s="83">
        <v>12972000</v>
      </c>
      <c r="Y523" s="83">
        <v>0</v>
      </c>
      <c r="Z523" s="83">
        <v>595295000</v>
      </c>
      <c r="AA523" s="83">
        <v>595295000</v>
      </c>
      <c r="AB523" s="83">
        <v>0</v>
      </c>
      <c r="AC523" s="83">
        <v>0</v>
      </c>
      <c r="AD523" s="83">
        <v>0</v>
      </c>
      <c r="AE523" s="83">
        <v>0</v>
      </c>
      <c r="AF523" s="83">
        <v>0</v>
      </c>
      <c r="AG523" s="83">
        <v>0</v>
      </c>
      <c r="AH523" s="83">
        <v>0</v>
      </c>
      <c r="AI523" s="83">
        <v>0</v>
      </c>
      <c r="AJ523" s="83">
        <v>0</v>
      </c>
      <c r="AK523" s="83">
        <v>0</v>
      </c>
      <c r="AL523" s="83">
        <v>0</v>
      </c>
      <c r="AM523" s="83">
        <v>0</v>
      </c>
      <c r="AN523" s="83">
        <v>0</v>
      </c>
      <c r="AO523" s="83">
        <v>0</v>
      </c>
      <c r="AP523" s="83"/>
      <c r="AQ523" s="83">
        <v>39539000</v>
      </c>
      <c r="AR523" s="82">
        <v>2016</v>
      </c>
      <c r="AS523" s="83">
        <v>647806000</v>
      </c>
      <c r="AT523" s="83">
        <v>0</v>
      </c>
      <c r="AU523" s="83">
        <v>0</v>
      </c>
      <c r="AV523" s="83">
        <v>0</v>
      </c>
      <c r="AW523" s="83">
        <v>647788000</v>
      </c>
      <c r="AX523" s="83">
        <v>0</v>
      </c>
      <c r="AY523" s="83">
        <v>0</v>
      </c>
      <c r="AZ523" s="83">
        <v>0</v>
      </c>
      <c r="BA523" s="83">
        <v>19000</v>
      </c>
      <c r="BB523" s="84" t="s">
        <v>780</v>
      </c>
    </row>
    <row r="524" spans="1:54" x14ac:dyDescent="0.25">
      <c r="A524" s="62" t="str">
        <f t="shared" si="8"/>
        <v>111778</v>
      </c>
      <c r="B524" s="68">
        <f>INDEX('Bilag 3'!$B$10:$B$637,MATCH('Data - enkelt'!A524,'Bilag 3'!$G$10:$G$637,0))</f>
        <v>11177</v>
      </c>
      <c r="C524" s="68">
        <f>INDEX('Bilag 3'!$D$10:$D$637,MATCH('Data - enkelt'!A524,'Bilag 3'!$G$10:$G$637,0))</f>
        <v>8</v>
      </c>
      <c r="D524" s="63" t="str">
        <f t="array" ref="D524">INDEX('Bilag 3'!$E$10:$E$636,MATCH(F524&amp;"_"&amp;G524,'Bilag 3'!$A$10:$A$636&amp;"_"&amp;'Bilag 3'!$C$10:$C$636,0))&amp;" - "&amp;INDEX('Bilag 3'!$F$10:$F$636,MATCH(F524&amp;"_"&amp;G524,'Bilag 3'!$A$10:$A$636&amp;"_"&amp;'Bilag 3'!$C$10:$C$636,0))</f>
        <v>Wealth Invest - SEB Obligationer AKL</v>
      </c>
      <c r="E524" s="82">
        <v>201612</v>
      </c>
      <c r="F524" s="82">
        <v>11177</v>
      </c>
      <c r="G524" s="82">
        <v>8</v>
      </c>
      <c r="H524" s="83">
        <v>36080000</v>
      </c>
      <c r="I524" s="83">
        <v>235000</v>
      </c>
      <c r="J524" s="83">
        <v>0</v>
      </c>
      <c r="K524" s="83">
        <v>3725000</v>
      </c>
      <c r="L524" s="83">
        <v>0</v>
      </c>
      <c r="M524" s="83">
        <v>0</v>
      </c>
      <c r="N524" s="83">
        <v>0</v>
      </c>
      <c r="O524" s="83">
        <v>0</v>
      </c>
      <c r="P524" s="83">
        <v>0</v>
      </c>
      <c r="Q524" s="83">
        <v>29000</v>
      </c>
      <c r="R524" s="83">
        <v>5810000</v>
      </c>
      <c r="S524" s="83">
        <v>0</v>
      </c>
      <c r="T524" s="83">
        <v>0</v>
      </c>
      <c r="U524" s="84"/>
      <c r="V524" s="83">
        <v>1702169000</v>
      </c>
      <c r="W524" s="83">
        <v>5843000</v>
      </c>
      <c r="X524" s="83">
        <v>5843000</v>
      </c>
      <c r="Y524" s="83">
        <v>0</v>
      </c>
      <c r="Z524" s="83">
        <v>1565454000</v>
      </c>
      <c r="AA524" s="83">
        <v>1565454000</v>
      </c>
      <c r="AB524" s="83">
        <v>0</v>
      </c>
      <c r="AC524" s="83">
        <v>0</v>
      </c>
      <c r="AD524" s="83">
        <v>0</v>
      </c>
      <c r="AE524" s="83">
        <v>0</v>
      </c>
      <c r="AF524" s="83">
        <v>0</v>
      </c>
      <c r="AG524" s="83">
        <v>0</v>
      </c>
      <c r="AH524" s="83">
        <v>0</v>
      </c>
      <c r="AI524" s="83">
        <v>0</v>
      </c>
      <c r="AJ524" s="83">
        <v>0</v>
      </c>
      <c r="AK524" s="83">
        <v>0</v>
      </c>
      <c r="AL524" s="83">
        <v>0</v>
      </c>
      <c r="AM524" s="83">
        <v>0</v>
      </c>
      <c r="AN524" s="83">
        <v>0</v>
      </c>
      <c r="AO524" s="83">
        <v>0</v>
      </c>
      <c r="AP524" s="83"/>
      <c r="AQ524" s="83">
        <v>130872000</v>
      </c>
      <c r="AR524" s="82">
        <v>2016</v>
      </c>
      <c r="AS524" s="83">
        <v>1702169000</v>
      </c>
      <c r="AT524" s="83">
        <v>0</v>
      </c>
      <c r="AU524" s="83">
        <v>0</v>
      </c>
      <c r="AV524" s="83">
        <v>0</v>
      </c>
      <c r="AW524" s="83">
        <v>1702000000</v>
      </c>
      <c r="AX524" s="83">
        <v>0</v>
      </c>
      <c r="AY524" s="83">
        <v>0</v>
      </c>
      <c r="AZ524" s="83">
        <v>0</v>
      </c>
      <c r="BA524" s="83">
        <v>169000</v>
      </c>
      <c r="BB524" s="84" t="s">
        <v>780</v>
      </c>
    </row>
    <row r="525" spans="1:54" x14ac:dyDescent="0.25">
      <c r="A525" s="62" t="str">
        <f t="shared" si="8"/>
        <v>111779</v>
      </c>
      <c r="B525" s="68">
        <f>INDEX('Bilag 3'!$B$10:$B$637,MATCH('Data - enkelt'!A525,'Bilag 3'!$G$10:$G$637,0))</f>
        <v>11177</v>
      </c>
      <c r="C525" s="68">
        <f>INDEX('Bilag 3'!$D$10:$D$637,MATCH('Data - enkelt'!A525,'Bilag 3'!$G$10:$G$637,0))</f>
        <v>9</v>
      </c>
      <c r="D525" s="63" t="str">
        <f t="array" ref="D525">INDEX('Bilag 3'!$E$10:$E$636,MATCH(F525&amp;"_"&amp;G525,'Bilag 3'!$A$10:$A$636&amp;"_"&amp;'Bilag 3'!$C$10:$C$636,0))&amp;" - "&amp;INDEX('Bilag 3'!$F$10:$F$636,MATCH(F525&amp;"_"&amp;G525,'Bilag 3'!$A$10:$A$636&amp;"_"&amp;'Bilag 3'!$C$10:$C$636,0))</f>
        <v>Wealth Invest - Secure Globale Obligationer</v>
      </c>
      <c r="E525" s="82">
        <v>201612</v>
      </c>
      <c r="F525" s="82">
        <v>11177</v>
      </c>
      <c r="G525" s="82">
        <v>9</v>
      </c>
      <c r="H525" s="83">
        <v>2476000</v>
      </c>
      <c r="I525" s="83">
        <v>28000</v>
      </c>
      <c r="J525" s="83">
        <v>333000</v>
      </c>
      <c r="K525" s="83">
        <v>-382000</v>
      </c>
      <c r="L525" s="83">
        <v>326000</v>
      </c>
      <c r="M525" s="83">
        <v>0</v>
      </c>
      <c r="N525" s="83">
        <v>0</v>
      </c>
      <c r="O525" s="83">
        <v>30000</v>
      </c>
      <c r="P525" s="83">
        <v>0</v>
      </c>
      <c r="Q525" s="83">
        <v>0</v>
      </c>
      <c r="R525" s="83">
        <v>709000</v>
      </c>
      <c r="S525" s="83">
        <v>0</v>
      </c>
      <c r="T525" s="83">
        <v>0</v>
      </c>
      <c r="U525" s="84"/>
      <c r="V525" s="83">
        <v>80841000</v>
      </c>
      <c r="W525" s="83">
        <v>8115000</v>
      </c>
      <c r="X525" s="83">
        <v>8115000</v>
      </c>
      <c r="Y525" s="83">
        <v>0</v>
      </c>
      <c r="Z525" s="83">
        <v>65705000</v>
      </c>
      <c r="AA525" s="83">
        <v>26868000</v>
      </c>
      <c r="AB525" s="83">
        <v>38837000</v>
      </c>
      <c r="AC525" s="83">
        <v>0</v>
      </c>
      <c r="AD525" s="83">
        <v>0</v>
      </c>
      <c r="AE525" s="83">
        <v>0</v>
      </c>
      <c r="AF525" s="83">
        <v>0</v>
      </c>
      <c r="AG525" s="83">
        <v>0</v>
      </c>
      <c r="AH525" s="83">
        <v>0</v>
      </c>
      <c r="AI525" s="83">
        <v>0</v>
      </c>
      <c r="AJ525" s="83">
        <v>6989000</v>
      </c>
      <c r="AK525" s="83">
        <v>0</v>
      </c>
      <c r="AL525" s="83">
        <v>6989000</v>
      </c>
      <c r="AM525" s="83">
        <v>0</v>
      </c>
      <c r="AN525" s="83">
        <v>0</v>
      </c>
      <c r="AO525" s="83">
        <v>0</v>
      </c>
      <c r="AP525" s="83"/>
      <c r="AQ525" s="83">
        <v>31000</v>
      </c>
      <c r="AR525" s="82">
        <v>2016</v>
      </c>
      <c r="AS525" s="83">
        <v>80841000</v>
      </c>
      <c r="AT525" s="83">
        <v>0</v>
      </c>
      <c r="AU525" s="83">
        <v>0</v>
      </c>
      <c r="AV525" s="83">
        <v>0</v>
      </c>
      <c r="AW525" s="83">
        <v>80294000</v>
      </c>
      <c r="AX525" s="83">
        <v>0</v>
      </c>
      <c r="AY525" s="83">
        <v>0</v>
      </c>
      <c r="AZ525" s="83">
        <v>0</v>
      </c>
      <c r="BA525" s="83">
        <v>546000</v>
      </c>
      <c r="BB525" s="84" t="s">
        <v>780</v>
      </c>
    </row>
    <row r="526" spans="1:54" x14ac:dyDescent="0.25">
      <c r="A526" s="62" t="str">
        <f t="shared" si="8"/>
        <v>1117710</v>
      </c>
      <c r="B526" s="68">
        <f>INDEX('Bilag 3'!$B$10:$B$637,MATCH('Data - enkelt'!A526,'Bilag 3'!$G$10:$G$637,0))</f>
        <v>11177</v>
      </c>
      <c r="C526" s="68">
        <f>INDEX('Bilag 3'!$D$10:$D$637,MATCH('Data - enkelt'!A526,'Bilag 3'!$G$10:$G$637,0))</f>
        <v>10</v>
      </c>
      <c r="D526" s="63" t="str">
        <f t="array" ref="D526">INDEX('Bilag 3'!$E$10:$E$636,MATCH(F526&amp;"_"&amp;G526,'Bilag 3'!$A$10:$A$636&amp;"_"&amp;'Bilag 3'!$C$10:$C$636,0))&amp;" - "&amp;INDEX('Bilag 3'!$F$10:$F$636,MATCH(F526&amp;"_"&amp;G526,'Bilag 3'!$A$10:$A$636&amp;"_"&amp;'Bilag 3'!$C$10:$C$636,0))</f>
        <v>Wealth Invest - Secure Globale Aktier</v>
      </c>
      <c r="E526" s="82">
        <v>201612</v>
      </c>
      <c r="F526" s="82">
        <v>11177</v>
      </c>
      <c r="G526" s="82">
        <v>10</v>
      </c>
      <c r="H526" s="83">
        <v>2000</v>
      </c>
      <c r="I526" s="83">
        <v>33000</v>
      </c>
      <c r="J526" s="83">
        <v>3783000</v>
      </c>
      <c r="K526" s="83">
        <v>0</v>
      </c>
      <c r="L526" s="83">
        <v>4153000</v>
      </c>
      <c r="M526" s="83">
        <v>0</v>
      </c>
      <c r="N526" s="83">
        <v>0</v>
      </c>
      <c r="O526" s="83">
        <v>361000</v>
      </c>
      <c r="P526" s="83">
        <v>-3000</v>
      </c>
      <c r="Q526" s="83">
        <v>31000</v>
      </c>
      <c r="R526" s="83">
        <v>1721000</v>
      </c>
      <c r="S526" s="83">
        <v>0</v>
      </c>
      <c r="T526" s="83">
        <v>324000</v>
      </c>
      <c r="U526" s="84"/>
      <c r="V526" s="83">
        <v>153915000</v>
      </c>
      <c r="W526" s="83">
        <v>9258000</v>
      </c>
      <c r="X526" s="83">
        <v>9258000</v>
      </c>
      <c r="Y526" s="83">
        <v>0</v>
      </c>
      <c r="Z526" s="83">
        <v>0</v>
      </c>
      <c r="AA526" s="83">
        <v>0</v>
      </c>
      <c r="AB526" s="83">
        <v>0</v>
      </c>
      <c r="AC526" s="83">
        <v>0</v>
      </c>
      <c r="AD526" s="83">
        <v>135402000</v>
      </c>
      <c r="AE526" s="83">
        <v>29893000</v>
      </c>
      <c r="AF526" s="83">
        <v>105509000</v>
      </c>
      <c r="AG526" s="83">
        <v>0</v>
      </c>
      <c r="AH526" s="83">
        <v>0</v>
      </c>
      <c r="AI526" s="83">
        <v>0</v>
      </c>
      <c r="AJ526" s="83">
        <v>8984000</v>
      </c>
      <c r="AK526" s="83">
        <v>0</v>
      </c>
      <c r="AL526" s="83">
        <v>8984000</v>
      </c>
      <c r="AM526" s="83">
        <v>0</v>
      </c>
      <c r="AN526" s="83">
        <v>0</v>
      </c>
      <c r="AO526" s="83">
        <v>0</v>
      </c>
      <c r="AP526" s="83"/>
      <c r="AQ526" s="83">
        <v>271000</v>
      </c>
      <c r="AR526" s="82">
        <v>2016</v>
      </c>
      <c r="AS526" s="83">
        <v>153915000</v>
      </c>
      <c r="AT526" s="83">
        <v>0</v>
      </c>
      <c r="AU526" s="83">
        <v>0</v>
      </c>
      <c r="AV526" s="83">
        <v>0</v>
      </c>
      <c r="AW526" s="83">
        <v>153223000</v>
      </c>
      <c r="AX526" s="83">
        <v>0</v>
      </c>
      <c r="AY526" s="83">
        <v>0</v>
      </c>
      <c r="AZ526" s="83">
        <v>0</v>
      </c>
      <c r="BA526" s="83">
        <v>692000</v>
      </c>
      <c r="BB526" s="84" t="s">
        <v>780</v>
      </c>
    </row>
    <row r="527" spans="1:54" x14ac:dyDescent="0.25">
      <c r="A527" s="62" t="str">
        <f t="shared" si="8"/>
        <v>1117711</v>
      </c>
      <c r="B527" s="68">
        <f>INDEX('Bilag 3'!$B$10:$B$637,MATCH('Data - enkelt'!A527,'Bilag 3'!$G$10:$G$637,0))</f>
        <v>11177</v>
      </c>
      <c r="C527" s="68">
        <f>INDEX('Bilag 3'!$D$10:$D$637,MATCH('Data - enkelt'!A527,'Bilag 3'!$G$10:$G$637,0))</f>
        <v>11</v>
      </c>
      <c r="D527" s="63" t="str">
        <f t="array" ref="D527">INDEX('Bilag 3'!$E$10:$E$636,MATCH(F527&amp;"_"&amp;G527,'Bilag 3'!$A$10:$A$636&amp;"_"&amp;'Bilag 3'!$C$10:$C$636,0))&amp;" - "&amp;INDEX('Bilag 3'!$F$10:$F$636,MATCH(F527&amp;"_"&amp;G527,'Bilag 3'!$A$10:$A$636&amp;"_"&amp;'Bilag 3'!$C$10:$C$636,0))</f>
        <v>Wealth Invest - Saxo Global Equities</v>
      </c>
      <c r="E527" s="82">
        <v>201612</v>
      </c>
      <c r="F527" s="82">
        <v>11177</v>
      </c>
      <c r="G527" s="82">
        <v>11</v>
      </c>
      <c r="H527" s="83">
        <v>0</v>
      </c>
      <c r="I527" s="83">
        <v>17000</v>
      </c>
      <c r="J527" s="83">
        <v>3698000</v>
      </c>
      <c r="K527" s="83">
        <v>0</v>
      </c>
      <c r="L527" s="83">
        <v>4383000</v>
      </c>
      <c r="M527" s="83">
        <v>0</v>
      </c>
      <c r="N527" s="83">
        <v>0</v>
      </c>
      <c r="O527" s="83">
        <v>870000</v>
      </c>
      <c r="P527" s="83">
        <v>3000</v>
      </c>
      <c r="Q527" s="83">
        <v>162000</v>
      </c>
      <c r="R527" s="83">
        <v>2987000</v>
      </c>
      <c r="S527" s="83">
        <v>0</v>
      </c>
      <c r="T527" s="83">
        <v>439000</v>
      </c>
      <c r="U527" s="84"/>
      <c r="V527" s="83">
        <v>202035000</v>
      </c>
      <c r="W527" s="83">
        <v>2946000</v>
      </c>
      <c r="X527" s="83">
        <v>2946000</v>
      </c>
      <c r="Y527" s="83">
        <v>0</v>
      </c>
      <c r="Z527" s="83">
        <v>0</v>
      </c>
      <c r="AA527" s="83">
        <v>0</v>
      </c>
      <c r="AB527" s="83">
        <v>0</v>
      </c>
      <c r="AC527" s="83">
        <v>0</v>
      </c>
      <c r="AD527" s="83">
        <v>190359000</v>
      </c>
      <c r="AE527" s="83">
        <v>56290000</v>
      </c>
      <c r="AF527" s="83">
        <v>134069000</v>
      </c>
      <c r="AG527" s="83">
        <v>0</v>
      </c>
      <c r="AH527" s="83">
        <v>0</v>
      </c>
      <c r="AI527" s="83">
        <v>0</v>
      </c>
      <c r="AJ527" s="83">
        <v>8635000</v>
      </c>
      <c r="AK527" s="83">
        <v>8635000</v>
      </c>
      <c r="AL527" s="83">
        <v>0</v>
      </c>
      <c r="AM527" s="83">
        <v>0</v>
      </c>
      <c r="AN527" s="83">
        <v>0</v>
      </c>
      <c r="AO527" s="83">
        <v>0</v>
      </c>
      <c r="AP527" s="83"/>
      <c r="AQ527" s="83">
        <v>94000</v>
      </c>
      <c r="AR527" s="82">
        <v>2016</v>
      </c>
      <c r="AS527" s="83">
        <v>202035000</v>
      </c>
      <c r="AT527" s="83">
        <v>0</v>
      </c>
      <c r="AU527" s="83">
        <v>0</v>
      </c>
      <c r="AV527" s="83">
        <v>0</v>
      </c>
      <c r="AW527" s="83">
        <v>202016000</v>
      </c>
      <c r="AX527" s="83">
        <v>0</v>
      </c>
      <c r="AY527" s="83">
        <v>0</v>
      </c>
      <c r="AZ527" s="83">
        <v>0</v>
      </c>
      <c r="BA527" s="83">
        <v>19000</v>
      </c>
      <c r="BB527" s="84" t="s">
        <v>780</v>
      </c>
    </row>
    <row r="528" spans="1:54" x14ac:dyDescent="0.25">
      <c r="A528" s="62" t="str">
        <f t="shared" si="8"/>
        <v>1117712</v>
      </c>
      <c r="B528" s="68">
        <f>INDEX('Bilag 3'!$B$10:$B$637,MATCH('Data - enkelt'!A528,'Bilag 3'!$G$10:$G$637,0))</f>
        <v>11177</v>
      </c>
      <c r="C528" s="68">
        <f>INDEX('Bilag 3'!$D$10:$D$637,MATCH('Data - enkelt'!A528,'Bilag 3'!$G$10:$G$637,0))</f>
        <v>12</v>
      </c>
      <c r="D528" s="63" t="str">
        <f t="array" ref="D528">INDEX('Bilag 3'!$E$10:$E$636,MATCH(F528&amp;"_"&amp;G528,'Bilag 3'!$A$10:$A$636&amp;"_"&amp;'Bilag 3'!$C$10:$C$636,0))&amp;" - "&amp;INDEX('Bilag 3'!$F$10:$F$636,MATCH(F528&amp;"_"&amp;G528,'Bilag 3'!$A$10:$A$636&amp;"_"&amp;'Bilag 3'!$C$10:$C$636,0))</f>
        <v>Wealth Invest - SEB Kreditobligationer AKL</v>
      </c>
      <c r="E528" s="82">
        <v>201612</v>
      </c>
      <c r="F528" s="82">
        <v>11177</v>
      </c>
      <c r="G528" s="82">
        <v>12</v>
      </c>
      <c r="H528" s="83">
        <v>15966000</v>
      </c>
      <c r="I528" s="83">
        <v>2000</v>
      </c>
      <c r="J528" s="83">
        <v>0</v>
      </c>
      <c r="K528" s="83">
        <v>-16603000</v>
      </c>
      <c r="L528" s="83">
        <v>0</v>
      </c>
      <c r="M528" s="83">
        <v>0</v>
      </c>
      <c r="N528" s="83">
        <v>20327000</v>
      </c>
      <c r="O528" s="83">
        <v>706000</v>
      </c>
      <c r="P528" s="83">
        <v>14000</v>
      </c>
      <c r="Q528" s="83">
        <v>8000</v>
      </c>
      <c r="R528" s="83">
        <v>800000</v>
      </c>
      <c r="S528" s="83">
        <v>0</v>
      </c>
      <c r="T528" s="83">
        <v>0</v>
      </c>
      <c r="U528" s="84"/>
      <c r="V528" s="83">
        <v>1475415000</v>
      </c>
      <c r="W528" s="83">
        <v>1063000</v>
      </c>
      <c r="X528" s="83">
        <v>1063000</v>
      </c>
      <c r="Y528" s="83">
        <v>0</v>
      </c>
      <c r="Z528" s="83">
        <v>699422000</v>
      </c>
      <c r="AA528" s="83">
        <v>0</v>
      </c>
      <c r="AB528" s="83">
        <v>699422000</v>
      </c>
      <c r="AC528" s="83">
        <v>0</v>
      </c>
      <c r="AD528" s="83">
        <v>0</v>
      </c>
      <c r="AE528" s="83">
        <v>0</v>
      </c>
      <c r="AF528" s="83">
        <v>0</v>
      </c>
      <c r="AG528" s="83">
        <v>0</v>
      </c>
      <c r="AH528" s="83">
        <v>0</v>
      </c>
      <c r="AI528" s="83">
        <v>0</v>
      </c>
      <c r="AJ528" s="83">
        <v>0</v>
      </c>
      <c r="AK528" s="83">
        <v>0</v>
      </c>
      <c r="AL528" s="83">
        <v>0</v>
      </c>
      <c r="AM528" s="83">
        <v>773019000</v>
      </c>
      <c r="AN528" s="83">
        <v>0</v>
      </c>
      <c r="AO528" s="83">
        <v>773019000</v>
      </c>
      <c r="AP528" s="83"/>
      <c r="AQ528" s="83">
        <v>1910000</v>
      </c>
      <c r="AR528" s="82">
        <v>2016</v>
      </c>
      <c r="AS528" s="83">
        <v>1475415000</v>
      </c>
      <c r="AT528" s="83">
        <v>0</v>
      </c>
      <c r="AU528" s="83">
        <v>0</v>
      </c>
      <c r="AV528" s="83">
        <v>0</v>
      </c>
      <c r="AW528" s="83">
        <v>725844000</v>
      </c>
      <c r="AX528" s="83">
        <v>749552000</v>
      </c>
      <c r="AY528" s="83">
        <v>0</v>
      </c>
      <c r="AZ528" s="83">
        <v>749552000</v>
      </c>
      <c r="BA528" s="83">
        <v>18000</v>
      </c>
      <c r="BB528" s="84" t="s">
        <v>780</v>
      </c>
    </row>
    <row r="529" spans="1:54" x14ac:dyDescent="0.25">
      <c r="A529" s="62" t="str">
        <f t="shared" si="8"/>
        <v>1117713</v>
      </c>
      <c r="B529" s="68">
        <f>INDEX('Bilag 3'!$B$10:$B$637,MATCH('Data - enkelt'!A529,'Bilag 3'!$G$10:$G$637,0))</f>
        <v>11177</v>
      </c>
      <c r="C529" s="68">
        <f>INDEX('Bilag 3'!$D$10:$D$637,MATCH('Data - enkelt'!A529,'Bilag 3'!$G$10:$G$637,0))</f>
        <v>13</v>
      </c>
      <c r="D529" s="63" t="str">
        <f t="array" ref="D529">INDEX('Bilag 3'!$E$10:$E$636,MATCH(F529&amp;"_"&amp;G529,'Bilag 3'!$A$10:$A$636&amp;"_"&amp;'Bilag 3'!$C$10:$C$636,0))&amp;" - "&amp;INDEX('Bilag 3'!$F$10:$F$636,MATCH(F529&amp;"_"&amp;G529,'Bilag 3'!$A$10:$A$636&amp;"_"&amp;'Bilag 3'!$C$10:$C$636,0))</f>
        <v>Wealth Invest - Saxo European High Yield</v>
      </c>
      <c r="E529" s="82">
        <v>201612</v>
      </c>
      <c r="F529" s="82">
        <v>11177</v>
      </c>
      <c r="G529" s="82">
        <v>13</v>
      </c>
      <c r="H529" s="83">
        <v>9306000</v>
      </c>
      <c r="I529" s="83">
        <v>23000</v>
      </c>
      <c r="J529" s="83">
        <v>0</v>
      </c>
      <c r="K529" s="83">
        <v>2994000</v>
      </c>
      <c r="L529" s="83">
        <v>0</v>
      </c>
      <c r="M529" s="83">
        <v>0</v>
      </c>
      <c r="N529" s="83">
        <v>0</v>
      </c>
      <c r="O529" s="83">
        <v>316000</v>
      </c>
      <c r="P529" s="83">
        <v>-1000</v>
      </c>
      <c r="Q529" s="83">
        <v>14000</v>
      </c>
      <c r="R529" s="83">
        <v>2712000</v>
      </c>
      <c r="S529" s="83">
        <v>0</v>
      </c>
      <c r="T529" s="83">
        <v>0</v>
      </c>
      <c r="U529" s="84"/>
      <c r="V529" s="83">
        <v>165831000</v>
      </c>
      <c r="W529" s="83">
        <v>5350000</v>
      </c>
      <c r="X529" s="83">
        <v>5350000</v>
      </c>
      <c r="Y529" s="83">
        <v>0</v>
      </c>
      <c r="Z529" s="83">
        <v>160481000</v>
      </c>
      <c r="AA529" s="83">
        <v>36186000</v>
      </c>
      <c r="AB529" s="83">
        <v>124295000</v>
      </c>
      <c r="AC529" s="83">
        <v>0</v>
      </c>
      <c r="AD529" s="83">
        <v>0</v>
      </c>
      <c r="AE529" s="83">
        <v>0</v>
      </c>
      <c r="AF529" s="83">
        <v>0</v>
      </c>
      <c r="AG529" s="83">
        <v>0</v>
      </c>
      <c r="AH529" s="83">
        <v>0</v>
      </c>
      <c r="AI529" s="83">
        <v>0</v>
      </c>
      <c r="AJ529" s="83">
        <v>0</v>
      </c>
      <c r="AK529" s="83">
        <v>0</v>
      </c>
      <c r="AL529" s="83">
        <v>0</v>
      </c>
      <c r="AM529" s="83">
        <v>0</v>
      </c>
      <c r="AN529" s="83">
        <v>0</v>
      </c>
      <c r="AO529" s="83">
        <v>0</v>
      </c>
      <c r="AP529" s="83"/>
      <c r="AQ529" s="83">
        <v>0</v>
      </c>
      <c r="AR529" s="82">
        <v>2016</v>
      </c>
      <c r="AS529" s="83">
        <v>165831000</v>
      </c>
      <c r="AT529" s="83">
        <v>0</v>
      </c>
      <c r="AU529" s="83">
        <v>0</v>
      </c>
      <c r="AV529" s="83">
        <v>0</v>
      </c>
      <c r="AW529" s="83">
        <v>165812000</v>
      </c>
      <c r="AX529" s="83">
        <v>0</v>
      </c>
      <c r="AY529" s="83">
        <v>0</v>
      </c>
      <c r="AZ529" s="83">
        <v>0</v>
      </c>
      <c r="BA529" s="83">
        <v>19000</v>
      </c>
      <c r="BB529" s="84" t="s">
        <v>780</v>
      </c>
    </row>
    <row r="530" spans="1:54" x14ac:dyDescent="0.25">
      <c r="A530" s="62" t="str">
        <f t="shared" si="8"/>
        <v>1117714</v>
      </c>
      <c r="B530" s="68">
        <f>INDEX('Bilag 3'!$B$10:$B$637,MATCH('Data - enkelt'!A530,'Bilag 3'!$G$10:$G$637,0))</f>
        <v>11177</v>
      </c>
      <c r="C530" s="68">
        <f>INDEX('Bilag 3'!$D$10:$D$637,MATCH('Data - enkelt'!A530,'Bilag 3'!$G$10:$G$637,0))</f>
        <v>14</v>
      </c>
      <c r="D530" s="63" t="str">
        <f t="array" ref="D530">INDEX('Bilag 3'!$E$10:$E$636,MATCH(F530&amp;"_"&amp;G530,'Bilag 3'!$A$10:$A$636&amp;"_"&amp;'Bilag 3'!$C$10:$C$636,0))&amp;" - "&amp;INDEX('Bilag 3'!$F$10:$F$636,MATCH(F530&amp;"_"&amp;G530,'Bilag 3'!$A$10:$A$636&amp;"_"&amp;'Bilag 3'!$C$10:$C$636,0))</f>
        <v>Wealth Invest - Linde &amp; Partners Global Value Fond</v>
      </c>
      <c r="E530" s="82">
        <v>201612</v>
      </c>
      <c r="F530" s="82">
        <v>11177</v>
      </c>
      <c r="G530" s="82">
        <v>14</v>
      </c>
      <c r="H530" s="83">
        <v>0</v>
      </c>
      <c r="I530" s="83">
        <v>12000</v>
      </c>
      <c r="J530" s="83">
        <v>1821000</v>
      </c>
      <c r="K530" s="83">
        <v>0</v>
      </c>
      <c r="L530" s="83">
        <v>3225000</v>
      </c>
      <c r="M530" s="83">
        <v>0</v>
      </c>
      <c r="N530" s="83">
        <v>0</v>
      </c>
      <c r="O530" s="83">
        <v>58000</v>
      </c>
      <c r="P530" s="83">
        <v>-8000</v>
      </c>
      <c r="Q530" s="83">
        <v>19000</v>
      </c>
      <c r="R530" s="83">
        <v>1101000</v>
      </c>
      <c r="S530" s="83">
        <v>0</v>
      </c>
      <c r="T530" s="83">
        <v>170000</v>
      </c>
      <c r="U530" s="84"/>
      <c r="V530" s="83">
        <v>54837000</v>
      </c>
      <c r="W530" s="83">
        <v>1835000</v>
      </c>
      <c r="X530" s="83">
        <v>1835000</v>
      </c>
      <c r="Y530" s="83">
        <v>0</v>
      </c>
      <c r="Z530" s="83">
        <v>0</v>
      </c>
      <c r="AA530" s="83">
        <v>0</v>
      </c>
      <c r="AB530" s="83">
        <v>0</v>
      </c>
      <c r="AC530" s="83">
        <v>0</v>
      </c>
      <c r="AD530" s="83">
        <v>52775000</v>
      </c>
      <c r="AE530" s="83">
        <v>3199000</v>
      </c>
      <c r="AF530" s="83">
        <v>49576000</v>
      </c>
      <c r="AG530" s="83">
        <v>0</v>
      </c>
      <c r="AH530" s="83">
        <v>0</v>
      </c>
      <c r="AI530" s="83">
        <v>0</v>
      </c>
      <c r="AJ530" s="83">
        <v>0</v>
      </c>
      <c r="AK530" s="83">
        <v>0</v>
      </c>
      <c r="AL530" s="83">
        <v>0</v>
      </c>
      <c r="AM530" s="83">
        <v>0</v>
      </c>
      <c r="AN530" s="83">
        <v>0</v>
      </c>
      <c r="AO530" s="83">
        <v>0</v>
      </c>
      <c r="AP530" s="83"/>
      <c r="AQ530" s="83">
        <v>227000</v>
      </c>
      <c r="AR530" s="82">
        <v>2016</v>
      </c>
      <c r="AS530" s="83">
        <v>54837000</v>
      </c>
      <c r="AT530" s="83">
        <v>0</v>
      </c>
      <c r="AU530" s="83">
        <v>0</v>
      </c>
      <c r="AV530" s="83">
        <v>0</v>
      </c>
      <c r="AW530" s="83">
        <v>54819000</v>
      </c>
      <c r="AX530" s="83">
        <v>0</v>
      </c>
      <c r="AY530" s="83">
        <v>0</v>
      </c>
      <c r="AZ530" s="83">
        <v>0</v>
      </c>
      <c r="BA530" s="83">
        <v>19000</v>
      </c>
      <c r="BB530" s="84" t="s">
        <v>780</v>
      </c>
    </row>
    <row r="531" spans="1:54" x14ac:dyDescent="0.25">
      <c r="A531" s="62" t="str">
        <f t="shared" si="8"/>
        <v>1117715</v>
      </c>
      <c r="B531" s="68">
        <f>INDEX('Bilag 3'!$B$10:$B$637,MATCH('Data - enkelt'!A531,'Bilag 3'!$G$10:$G$637,0))</f>
        <v>11177</v>
      </c>
      <c r="C531" s="68">
        <f>INDEX('Bilag 3'!$D$10:$D$637,MATCH('Data - enkelt'!A531,'Bilag 3'!$G$10:$G$637,0))</f>
        <v>15</v>
      </c>
      <c r="D531" s="63" t="str">
        <f t="array" ref="D531">INDEX('Bilag 3'!$E$10:$E$636,MATCH(F531&amp;"_"&amp;G531,'Bilag 3'!$A$10:$A$636&amp;"_"&amp;'Bilag 3'!$C$10:$C$636,0))&amp;" - "&amp;INDEX('Bilag 3'!$F$10:$F$636,MATCH(F531&amp;"_"&amp;G531,'Bilag 3'!$A$10:$A$636&amp;"_"&amp;'Bilag 3'!$C$10:$C$636,0))</f>
        <v>Wealth Invest - Linde &amp; Partners Dividende Fond</v>
      </c>
      <c r="E531" s="82">
        <v>201612</v>
      </c>
      <c r="F531" s="82">
        <v>11177</v>
      </c>
      <c r="G531" s="82">
        <v>15</v>
      </c>
      <c r="H531" s="83">
        <v>0</v>
      </c>
      <c r="I531" s="83">
        <v>11000</v>
      </c>
      <c r="J531" s="83">
        <v>6214000</v>
      </c>
      <c r="K531" s="83">
        <v>0</v>
      </c>
      <c r="L531" s="83">
        <v>4594000</v>
      </c>
      <c r="M531" s="83">
        <v>0</v>
      </c>
      <c r="N531" s="83">
        <v>0</v>
      </c>
      <c r="O531" s="83">
        <v>97000</v>
      </c>
      <c r="P531" s="83">
        <v>-43000</v>
      </c>
      <c r="Q531" s="83">
        <v>20000</v>
      </c>
      <c r="R531" s="83">
        <v>2411000</v>
      </c>
      <c r="S531" s="83">
        <v>0</v>
      </c>
      <c r="T531" s="83">
        <v>512000</v>
      </c>
      <c r="U531" s="84"/>
      <c r="V531" s="83">
        <v>149486000</v>
      </c>
      <c r="W531" s="83">
        <v>1686000</v>
      </c>
      <c r="X531" s="83">
        <v>1686000</v>
      </c>
      <c r="Y531" s="83">
        <v>0</v>
      </c>
      <c r="Z531" s="83">
        <v>0</v>
      </c>
      <c r="AA531" s="83">
        <v>0</v>
      </c>
      <c r="AB531" s="83">
        <v>0</v>
      </c>
      <c r="AC531" s="83">
        <v>0</v>
      </c>
      <c r="AD531" s="83">
        <v>147327000</v>
      </c>
      <c r="AE531" s="83">
        <v>9297000</v>
      </c>
      <c r="AF531" s="83">
        <v>138030000</v>
      </c>
      <c r="AG531" s="83">
        <v>0</v>
      </c>
      <c r="AH531" s="83">
        <v>0</v>
      </c>
      <c r="AI531" s="83">
        <v>0</v>
      </c>
      <c r="AJ531" s="83">
        <v>0</v>
      </c>
      <c r="AK531" s="83">
        <v>0</v>
      </c>
      <c r="AL531" s="83">
        <v>0</v>
      </c>
      <c r="AM531" s="83">
        <v>0</v>
      </c>
      <c r="AN531" s="83">
        <v>0</v>
      </c>
      <c r="AO531" s="83">
        <v>0</v>
      </c>
      <c r="AP531" s="83"/>
      <c r="AQ531" s="83">
        <v>473000</v>
      </c>
      <c r="AR531" s="82">
        <v>2016</v>
      </c>
      <c r="AS531" s="83">
        <v>149486000</v>
      </c>
      <c r="AT531" s="83">
        <v>0</v>
      </c>
      <c r="AU531" s="83">
        <v>0</v>
      </c>
      <c r="AV531" s="83">
        <v>0</v>
      </c>
      <c r="AW531" s="83">
        <v>149467000</v>
      </c>
      <c r="AX531" s="83">
        <v>0</v>
      </c>
      <c r="AY531" s="83">
        <v>0</v>
      </c>
      <c r="AZ531" s="83">
        <v>0</v>
      </c>
      <c r="BA531" s="83">
        <v>19000</v>
      </c>
      <c r="BB531" s="84" t="s">
        <v>780</v>
      </c>
    </row>
    <row r="532" spans="1:54" x14ac:dyDescent="0.25">
      <c r="A532" s="62" t="str">
        <f t="shared" si="8"/>
        <v>1117716</v>
      </c>
      <c r="B532" s="68">
        <f>INDEX('Bilag 3'!$B$10:$B$637,MATCH('Data - enkelt'!A532,'Bilag 3'!$G$10:$G$637,0))</f>
        <v>11177</v>
      </c>
      <c r="C532" s="68">
        <f>INDEX('Bilag 3'!$D$10:$D$637,MATCH('Data - enkelt'!A532,'Bilag 3'!$G$10:$G$637,0))</f>
        <v>16</v>
      </c>
      <c r="D532" s="63" t="str">
        <f t="array" ref="D532">INDEX('Bilag 3'!$E$10:$E$636,MATCH(F532&amp;"_"&amp;G532,'Bilag 3'!$A$10:$A$636&amp;"_"&amp;'Bilag 3'!$C$10:$C$636,0))&amp;" - "&amp;INDEX('Bilag 3'!$F$10:$F$636,MATCH(F532&amp;"_"&amp;G532,'Bilag 3'!$A$10:$A$636&amp;"_"&amp;'Bilag 3'!$C$10:$C$636,0))</f>
        <v>Wealth Invest - Dynamisk Formueinvest</v>
      </c>
      <c r="E532" s="82">
        <v>201612</v>
      </c>
      <c r="F532" s="82">
        <v>11177</v>
      </c>
      <c r="G532" s="82">
        <v>16</v>
      </c>
      <c r="H532" s="83">
        <v>829000</v>
      </c>
      <c r="I532" s="83">
        <v>88000</v>
      </c>
      <c r="J532" s="83">
        <v>488000</v>
      </c>
      <c r="K532" s="83">
        <v>0</v>
      </c>
      <c r="L532" s="83">
        <v>8371000</v>
      </c>
      <c r="M532" s="83">
        <v>0</v>
      </c>
      <c r="N532" s="83">
        <v>1306000</v>
      </c>
      <c r="O532" s="83">
        <v>114000</v>
      </c>
      <c r="P532" s="83">
        <v>0</v>
      </c>
      <c r="Q532" s="83">
        <v>117000</v>
      </c>
      <c r="R532" s="83">
        <v>2395000</v>
      </c>
      <c r="S532" s="83">
        <v>0</v>
      </c>
      <c r="T532" s="83">
        <v>13000</v>
      </c>
      <c r="U532" s="84"/>
      <c r="V532" s="83">
        <v>370670000</v>
      </c>
      <c r="W532" s="83">
        <v>33694000</v>
      </c>
      <c r="X532" s="83">
        <v>33694000</v>
      </c>
      <c r="Y532" s="83">
        <v>0</v>
      </c>
      <c r="Z532" s="83">
        <v>0</v>
      </c>
      <c r="AA532" s="83">
        <v>0</v>
      </c>
      <c r="AB532" s="83">
        <v>0</v>
      </c>
      <c r="AC532" s="83">
        <v>0</v>
      </c>
      <c r="AD532" s="83">
        <v>0</v>
      </c>
      <c r="AE532" s="83">
        <v>0</v>
      </c>
      <c r="AF532" s="83">
        <v>0</v>
      </c>
      <c r="AG532" s="83">
        <v>0</v>
      </c>
      <c r="AH532" s="83">
        <v>0</v>
      </c>
      <c r="AI532" s="83">
        <v>0</v>
      </c>
      <c r="AJ532" s="83">
        <v>333840000</v>
      </c>
      <c r="AK532" s="83">
        <v>239698000</v>
      </c>
      <c r="AL532" s="83">
        <v>94141000</v>
      </c>
      <c r="AM532" s="83">
        <v>1306000</v>
      </c>
      <c r="AN532" s="83">
        <v>0</v>
      </c>
      <c r="AO532" s="83">
        <v>1306000</v>
      </c>
      <c r="AP532" s="83"/>
      <c r="AQ532" s="83">
        <v>1831000</v>
      </c>
      <c r="AR532" s="82">
        <v>2016</v>
      </c>
      <c r="AS532" s="83">
        <v>370670000</v>
      </c>
      <c r="AT532" s="83">
        <v>0</v>
      </c>
      <c r="AU532" s="83">
        <v>0</v>
      </c>
      <c r="AV532" s="83">
        <v>0</v>
      </c>
      <c r="AW532" s="83">
        <v>368160000</v>
      </c>
      <c r="AX532" s="83">
        <v>0</v>
      </c>
      <c r="AY532" s="83">
        <v>0</v>
      </c>
      <c r="AZ532" s="83">
        <v>0</v>
      </c>
      <c r="BA532" s="83">
        <v>2510000</v>
      </c>
      <c r="BB532" s="84" t="s">
        <v>780</v>
      </c>
    </row>
    <row r="533" spans="1:54" x14ac:dyDescent="0.25">
      <c r="A533" s="62" t="str">
        <f t="shared" si="8"/>
        <v>1117717</v>
      </c>
      <c r="B533" s="68">
        <f>INDEX('Bilag 3'!$B$10:$B$637,MATCH('Data - enkelt'!A533,'Bilag 3'!$G$10:$G$637,0))</f>
        <v>11177</v>
      </c>
      <c r="C533" s="68">
        <f>INDEX('Bilag 3'!$D$10:$D$637,MATCH('Data - enkelt'!A533,'Bilag 3'!$G$10:$G$637,0))</f>
        <v>17</v>
      </c>
      <c r="D533" s="63" t="str">
        <f t="array" ref="D533">INDEX('Bilag 3'!$E$10:$E$636,MATCH(F533&amp;"_"&amp;G533,'Bilag 3'!$A$10:$A$636&amp;"_"&amp;'Bilag 3'!$C$10:$C$636,0))&amp;" - "&amp;INDEX('Bilag 3'!$F$10:$F$636,MATCH(F533&amp;"_"&amp;G533,'Bilag 3'!$A$10:$A$636&amp;"_"&amp;'Bilag 3'!$C$10:$C$636,0))</f>
        <v>Wealth Invest - Globale Aktier SRI</v>
      </c>
      <c r="E533" s="82">
        <v>201612</v>
      </c>
      <c r="F533" s="82">
        <v>11177</v>
      </c>
      <c r="G533" s="82">
        <v>17</v>
      </c>
      <c r="H533" s="83">
        <v>0</v>
      </c>
      <c r="I533" s="83">
        <v>2000</v>
      </c>
      <c r="J533" s="83">
        <v>1677000</v>
      </c>
      <c r="K533" s="83">
        <v>0</v>
      </c>
      <c r="L533" s="83">
        <v>18389000</v>
      </c>
      <c r="M533" s="83">
        <v>0</v>
      </c>
      <c r="N533" s="83">
        <v>0</v>
      </c>
      <c r="O533" s="83">
        <v>39000</v>
      </c>
      <c r="P533" s="83">
        <v>0</v>
      </c>
      <c r="Q533" s="83">
        <v>761000</v>
      </c>
      <c r="R533" s="83">
        <v>1009000</v>
      </c>
      <c r="S533" s="83">
        <v>0</v>
      </c>
      <c r="T533" s="83">
        <v>195000</v>
      </c>
      <c r="U533" s="84"/>
      <c r="V533" s="83">
        <v>277330000</v>
      </c>
      <c r="W533" s="83">
        <v>143000</v>
      </c>
      <c r="X533" s="83">
        <v>143000</v>
      </c>
      <c r="Y533" s="83">
        <v>0</v>
      </c>
      <c r="Z533" s="83">
        <v>0</v>
      </c>
      <c r="AA533" s="83">
        <v>0</v>
      </c>
      <c r="AB533" s="83">
        <v>0</v>
      </c>
      <c r="AC533" s="83">
        <v>0</v>
      </c>
      <c r="AD533" s="83">
        <v>276889000</v>
      </c>
      <c r="AE533" s="83">
        <v>1720000</v>
      </c>
      <c r="AF533" s="83">
        <v>275169000</v>
      </c>
      <c r="AG533" s="83">
        <v>0</v>
      </c>
      <c r="AH533" s="83">
        <v>0</v>
      </c>
      <c r="AI533" s="83">
        <v>0</v>
      </c>
      <c r="AJ533" s="83">
        <v>0</v>
      </c>
      <c r="AK533" s="83">
        <v>0</v>
      </c>
      <c r="AL533" s="83">
        <v>0</v>
      </c>
      <c r="AM533" s="83">
        <v>0</v>
      </c>
      <c r="AN533" s="83">
        <v>0</v>
      </c>
      <c r="AO533" s="83">
        <v>0</v>
      </c>
      <c r="AP533" s="83"/>
      <c r="AQ533" s="83">
        <v>298000</v>
      </c>
      <c r="AR533" s="82">
        <v>2016</v>
      </c>
      <c r="AS533" s="83">
        <v>277330000</v>
      </c>
      <c r="AT533" s="83">
        <v>0</v>
      </c>
      <c r="AU533" s="83">
        <v>0</v>
      </c>
      <c r="AV533" s="83">
        <v>0</v>
      </c>
      <c r="AW533" s="83">
        <v>277324000</v>
      </c>
      <c r="AX533" s="83">
        <v>0</v>
      </c>
      <c r="AY533" s="83">
        <v>0</v>
      </c>
      <c r="AZ533" s="83">
        <v>0</v>
      </c>
      <c r="BA533" s="83">
        <v>6000</v>
      </c>
      <c r="BB533" s="84" t="s">
        <v>780</v>
      </c>
    </row>
    <row r="534" spans="1:54" x14ac:dyDescent="0.25">
      <c r="A534" s="62" t="str">
        <f t="shared" si="8"/>
        <v>111783</v>
      </c>
      <c r="B534" s="68">
        <f>INDEX('Bilag 3'!$B$10:$B$637,MATCH('Data - enkelt'!A534,'Bilag 3'!$G$10:$G$637,0))</f>
        <v>11178</v>
      </c>
      <c r="C534" s="68">
        <f>INDEX('Bilag 3'!$D$10:$D$637,MATCH('Data - enkelt'!A534,'Bilag 3'!$G$10:$G$637,0))</f>
        <v>3</v>
      </c>
      <c r="D534" s="63" t="str">
        <f t="array" ref="D534">INDEX('Bilag 3'!$E$10:$E$636,MATCH(F534&amp;"_"&amp;G534,'Bilag 3'!$A$10:$A$636&amp;"_"&amp;'Bilag 3'!$C$10:$C$636,0))&amp;" - "&amp;INDEX('Bilag 3'!$F$10:$F$636,MATCH(F534&amp;"_"&amp;G534,'Bilag 3'!$A$10:$A$636&amp;"_"&amp;'Bilag 3'!$C$10:$C$636,0))</f>
        <v>PFA Invest - Danske Aktier</v>
      </c>
      <c r="E534" s="82">
        <v>201612</v>
      </c>
      <c r="F534" s="82">
        <v>11178</v>
      </c>
      <c r="G534" s="82">
        <v>3</v>
      </c>
      <c r="H534" s="83">
        <v>0</v>
      </c>
      <c r="I534" s="83">
        <v>16000</v>
      </c>
      <c r="J534" s="83">
        <v>5186000</v>
      </c>
      <c r="K534" s="83">
        <v>0</v>
      </c>
      <c r="L534" s="83">
        <v>5767000</v>
      </c>
      <c r="M534" s="83">
        <v>0</v>
      </c>
      <c r="N534" s="83">
        <v>0</v>
      </c>
      <c r="O534" s="83">
        <v>-3000</v>
      </c>
      <c r="P534" s="83">
        <v>1000</v>
      </c>
      <c r="Q534" s="83">
        <v>187000</v>
      </c>
      <c r="R534" s="83">
        <v>2347000</v>
      </c>
      <c r="S534" s="83">
        <v>0</v>
      </c>
      <c r="T534" s="83">
        <v>-58000</v>
      </c>
      <c r="U534" s="84" t="s">
        <v>1220</v>
      </c>
      <c r="V534" s="83">
        <v>234018000</v>
      </c>
      <c r="W534" s="83">
        <v>3259000</v>
      </c>
      <c r="X534" s="83">
        <v>3259000</v>
      </c>
      <c r="Y534" s="83">
        <v>0</v>
      </c>
      <c r="Z534" s="83">
        <v>0</v>
      </c>
      <c r="AA534" s="83">
        <v>0</v>
      </c>
      <c r="AB534" s="83">
        <v>0</v>
      </c>
      <c r="AC534" s="83">
        <v>0</v>
      </c>
      <c r="AD534" s="83">
        <v>230745000</v>
      </c>
      <c r="AE534" s="83">
        <v>222313000</v>
      </c>
      <c r="AF534" s="83">
        <v>8432000</v>
      </c>
      <c r="AG534" s="83">
        <v>0</v>
      </c>
      <c r="AH534" s="83">
        <v>0</v>
      </c>
      <c r="AI534" s="83">
        <v>0</v>
      </c>
      <c r="AJ534" s="83">
        <v>0</v>
      </c>
      <c r="AK534" s="83">
        <v>0</v>
      </c>
      <c r="AL534" s="83">
        <v>0</v>
      </c>
      <c r="AM534" s="83">
        <v>0</v>
      </c>
      <c r="AN534" s="83">
        <v>0</v>
      </c>
      <c r="AO534" s="83">
        <v>0</v>
      </c>
      <c r="AP534" s="83">
        <v>0</v>
      </c>
      <c r="AQ534" s="83">
        <v>14000</v>
      </c>
      <c r="AR534" s="82">
        <v>2016</v>
      </c>
      <c r="AS534" s="83">
        <v>234018000</v>
      </c>
      <c r="AT534" s="83">
        <v>233000</v>
      </c>
      <c r="AU534" s="83">
        <v>233000</v>
      </c>
      <c r="AV534" s="83">
        <v>0</v>
      </c>
      <c r="AW534" s="83">
        <v>233783000</v>
      </c>
      <c r="AX534" s="83">
        <v>0</v>
      </c>
      <c r="AY534" s="83">
        <v>0</v>
      </c>
      <c r="AZ534" s="83">
        <v>0</v>
      </c>
      <c r="BA534" s="83">
        <v>2000</v>
      </c>
      <c r="BB534" s="84" t="s">
        <v>780</v>
      </c>
    </row>
    <row r="535" spans="1:54" x14ac:dyDescent="0.25">
      <c r="A535" s="62" t="str">
        <f t="shared" si="8"/>
        <v>111784</v>
      </c>
      <c r="B535" s="68">
        <f>INDEX('Bilag 3'!$B$10:$B$637,MATCH('Data - enkelt'!A535,'Bilag 3'!$G$10:$G$637,0))</f>
        <v>11178</v>
      </c>
      <c r="C535" s="68">
        <f>INDEX('Bilag 3'!$D$10:$D$637,MATCH('Data - enkelt'!A535,'Bilag 3'!$G$10:$G$637,0))</f>
        <v>4</v>
      </c>
      <c r="D535" s="63" t="str">
        <f t="array" ref="D535">INDEX('Bilag 3'!$E$10:$E$636,MATCH(F535&amp;"_"&amp;G535,'Bilag 3'!$A$10:$A$636&amp;"_"&amp;'Bilag 3'!$C$10:$C$636,0))&amp;" - "&amp;INDEX('Bilag 3'!$F$10:$F$636,MATCH(F535&amp;"_"&amp;G535,'Bilag 3'!$A$10:$A$636&amp;"_"&amp;'Bilag 3'!$C$10:$C$636,0))</f>
        <v>PFA Invest - Globale Aktier</v>
      </c>
      <c r="E535" s="82">
        <v>201612</v>
      </c>
      <c r="F535" s="82">
        <v>11178</v>
      </c>
      <c r="G535" s="82">
        <v>4</v>
      </c>
      <c r="H535" s="83">
        <v>4000</v>
      </c>
      <c r="I535" s="83">
        <v>57000</v>
      </c>
      <c r="J535" s="83">
        <v>11934000</v>
      </c>
      <c r="K535" s="83">
        <v>0</v>
      </c>
      <c r="L535" s="83">
        <v>39832000</v>
      </c>
      <c r="M535" s="83">
        <v>0</v>
      </c>
      <c r="N535" s="83">
        <v>463000</v>
      </c>
      <c r="O535" s="83">
        <v>205000</v>
      </c>
      <c r="P535" s="83">
        <v>-12000</v>
      </c>
      <c r="Q535" s="83">
        <v>378000</v>
      </c>
      <c r="R535" s="83">
        <v>7150000</v>
      </c>
      <c r="S535" s="83">
        <v>0</v>
      </c>
      <c r="T535" s="83">
        <v>-1234000</v>
      </c>
      <c r="U535" s="84" t="s">
        <v>1221</v>
      </c>
      <c r="V535" s="83">
        <v>733184000</v>
      </c>
      <c r="W535" s="83">
        <v>14239000</v>
      </c>
      <c r="X535" s="83">
        <v>14239000</v>
      </c>
      <c r="Y535" s="83">
        <v>0</v>
      </c>
      <c r="Z535" s="83">
        <v>0</v>
      </c>
      <c r="AA535" s="83">
        <v>0</v>
      </c>
      <c r="AB535" s="83">
        <v>0</v>
      </c>
      <c r="AC535" s="83">
        <v>0</v>
      </c>
      <c r="AD535" s="83">
        <v>716417000</v>
      </c>
      <c r="AE535" s="83">
        <v>34608000</v>
      </c>
      <c r="AF535" s="83">
        <v>681808000</v>
      </c>
      <c r="AG535" s="83">
        <v>0</v>
      </c>
      <c r="AH535" s="83">
        <v>0</v>
      </c>
      <c r="AI535" s="83">
        <v>0</v>
      </c>
      <c r="AJ535" s="83">
        <v>0</v>
      </c>
      <c r="AK535" s="83">
        <v>0</v>
      </c>
      <c r="AL535" s="83">
        <v>0</v>
      </c>
      <c r="AM535" s="83">
        <v>0</v>
      </c>
      <c r="AN535" s="83">
        <v>0</v>
      </c>
      <c r="AO535" s="83">
        <v>0</v>
      </c>
      <c r="AP535" s="83">
        <v>0</v>
      </c>
      <c r="AQ535" s="83">
        <v>2529000</v>
      </c>
      <c r="AR535" s="82">
        <v>2016</v>
      </c>
      <c r="AS535" s="83">
        <v>733184000</v>
      </c>
      <c r="AT535" s="83">
        <v>862000</v>
      </c>
      <c r="AU535" s="83">
        <v>862000</v>
      </c>
      <c r="AV535" s="83">
        <v>0</v>
      </c>
      <c r="AW535" s="83">
        <v>732318000</v>
      </c>
      <c r="AX535" s="83">
        <v>0</v>
      </c>
      <c r="AY535" s="83">
        <v>0</v>
      </c>
      <c r="AZ535" s="83">
        <v>0</v>
      </c>
      <c r="BA535" s="83">
        <v>4000</v>
      </c>
      <c r="BB535" s="84" t="s">
        <v>780</v>
      </c>
    </row>
    <row r="536" spans="1:54" x14ac:dyDescent="0.25">
      <c r="A536" s="62" t="str">
        <f t="shared" si="8"/>
        <v>111785</v>
      </c>
      <c r="B536" s="68">
        <f>INDEX('Bilag 3'!$B$10:$B$637,MATCH('Data - enkelt'!A536,'Bilag 3'!$G$10:$G$637,0))</f>
        <v>11178</v>
      </c>
      <c r="C536" s="68">
        <f>INDEX('Bilag 3'!$D$10:$D$637,MATCH('Data - enkelt'!A536,'Bilag 3'!$G$10:$G$637,0))</f>
        <v>5</v>
      </c>
      <c r="D536" s="63" t="str">
        <f t="array" ref="D536">INDEX('Bilag 3'!$E$10:$E$636,MATCH(F536&amp;"_"&amp;G536,'Bilag 3'!$A$10:$A$636&amp;"_"&amp;'Bilag 3'!$C$10:$C$636,0))&amp;" - "&amp;INDEX('Bilag 3'!$F$10:$F$636,MATCH(F536&amp;"_"&amp;G536,'Bilag 3'!$A$10:$A$636&amp;"_"&amp;'Bilag 3'!$C$10:$C$636,0))</f>
        <v>PFA Invest - Kreditobligationer</v>
      </c>
      <c r="E536" s="82">
        <v>201612</v>
      </c>
      <c r="F536" s="82">
        <v>11178</v>
      </c>
      <c r="G536" s="82">
        <v>5</v>
      </c>
      <c r="H536" s="83">
        <v>24333000</v>
      </c>
      <c r="I536" s="83">
        <v>25000</v>
      </c>
      <c r="J536" s="83">
        <v>0</v>
      </c>
      <c r="K536" s="83">
        <v>37406000</v>
      </c>
      <c r="L536" s="83">
        <v>58000</v>
      </c>
      <c r="M536" s="83">
        <v>0</v>
      </c>
      <c r="N536" s="83">
        <v>-19170000</v>
      </c>
      <c r="O536" s="83">
        <v>-3245000</v>
      </c>
      <c r="P536" s="83">
        <v>-1000</v>
      </c>
      <c r="Q536" s="83">
        <v>0</v>
      </c>
      <c r="R536" s="83">
        <v>3414000</v>
      </c>
      <c r="S536" s="83">
        <v>0</v>
      </c>
      <c r="T536" s="83">
        <v>0</v>
      </c>
      <c r="U536" s="84" t="s">
        <v>1222</v>
      </c>
      <c r="V536" s="83">
        <v>629212000</v>
      </c>
      <c r="W536" s="83">
        <v>21238000</v>
      </c>
      <c r="X536" s="83">
        <v>21238000</v>
      </c>
      <c r="Y536" s="83">
        <v>0</v>
      </c>
      <c r="Z536" s="83">
        <v>605751000</v>
      </c>
      <c r="AA536" s="83">
        <v>11317000</v>
      </c>
      <c r="AB536" s="83">
        <v>594434000</v>
      </c>
      <c r="AC536" s="83">
        <v>0</v>
      </c>
      <c r="AD536" s="83">
        <v>0</v>
      </c>
      <c r="AE536" s="83">
        <v>0</v>
      </c>
      <c r="AF536" s="83">
        <v>0</v>
      </c>
      <c r="AG536" s="83">
        <v>0</v>
      </c>
      <c r="AH536" s="83">
        <v>0</v>
      </c>
      <c r="AI536" s="83">
        <v>0</v>
      </c>
      <c r="AJ536" s="83">
        <v>0</v>
      </c>
      <c r="AK536" s="83">
        <v>0</v>
      </c>
      <c r="AL536" s="83">
        <v>0</v>
      </c>
      <c r="AM536" s="83">
        <v>0</v>
      </c>
      <c r="AN536" s="83">
        <v>0</v>
      </c>
      <c r="AO536" s="83">
        <v>0</v>
      </c>
      <c r="AP536" s="83">
        <v>0</v>
      </c>
      <c r="AQ536" s="83">
        <v>2223000</v>
      </c>
      <c r="AR536" s="82">
        <v>2016</v>
      </c>
      <c r="AS536" s="83">
        <v>629212000</v>
      </c>
      <c r="AT536" s="83">
        <v>430000</v>
      </c>
      <c r="AU536" s="83">
        <v>430000</v>
      </c>
      <c r="AV536" s="83">
        <v>0</v>
      </c>
      <c r="AW536" s="83">
        <v>628773000</v>
      </c>
      <c r="AX536" s="83">
        <v>6000</v>
      </c>
      <c r="AY536" s="83">
        <v>0</v>
      </c>
      <c r="AZ536" s="83">
        <v>6000</v>
      </c>
      <c r="BA536" s="83">
        <v>4000</v>
      </c>
      <c r="BB536" s="84" t="s">
        <v>780</v>
      </c>
    </row>
    <row r="537" spans="1:54" x14ac:dyDescent="0.25">
      <c r="A537" s="62" t="str">
        <f t="shared" si="8"/>
        <v>111786</v>
      </c>
      <c r="B537" s="68">
        <f>INDEX('Bilag 3'!$B$10:$B$637,MATCH('Data - enkelt'!A537,'Bilag 3'!$G$10:$G$637,0))</f>
        <v>11178</v>
      </c>
      <c r="C537" s="68">
        <f>INDEX('Bilag 3'!$D$10:$D$637,MATCH('Data - enkelt'!A537,'Bilag 3'!$G$10:$G$637,0))</f>
        <v>6</v>
      </c>
      <c r="D537" s="63" t="str">
        <f t="array" ref="D537">INDEX('Bilag 3'!$E$10:$E$636,MATCH(F537&amp;"_"&amp;G537,'Bilag 3'!$A$10:$A$636&amp;"_"&amp;'Bilag 3'!$C$10:$C$636,0))&amp;" - "&amp;INDEX('Bilag 3'!$F$10:$F$636,MATCH(F537&amp;"_"&amp;G537,'Bilag 3'!$A$10:$A$636&amp;"_"&amp;'Bilag 3'!$C$10:$C$636,0))</f>
        <v>PFA Invest - Balance B</v>
      </c>
      <c r="E537" s="82">
        <v>201612</v>
      </c>
      <c r="F537" s="82">
        <v>11178</v>
      </c>
      <c r="G537" s="82">
        <v>6</v>
      </c>
      <c r="H537" s="83">
        <v>2244000</v>
      </c>
      <c r="I537" s="83">
        <v>269000</v>
      </c>
      <c r="J537" s="83">
        <v>57854000</v>
      </c>
      <c r="K537" s="83">
        <v>2717000</v>
      </c>
      <c r="L537" s="83">
        <v>15307000</v>
      </c>
      <c r="M537" s="83">
        <v>0</v>
      </c>
      <c r="N537" s="83">
        <v>98000</v>
      </c>
      <c r="O537" s="83">
        <v>-146000</v>
      </c>
      <c r="P537" s="83">
        <v>3000</v>
      </c>
      <c r="Q537" s="83">
        <v>91000</v>
      </c>
      <c r="R537" s="83">
        <v>3812000</v>
      </c>
      <c r="S537" s="83">
        <v>0</v>
      </c>
      <c r="T537" s="83">
        <v>-432000</v>
      </c>
      <c r="U537" s="84" t="s">
        <v>1223</v>
      </c>
      <c r="V537" s="83">
        <v>1524496000</v>
      </c>
      <c r="W537" s="83">
        <v>58242000</v>
      </c>
      <c r="X537" s="83">
        <v>58242000</v>
      </c>
      <c r="Y537" s="83">
        <v>0</v>
      </c>
      <c r="Z537" s="83">
        <v>146033000</v>
      </c>
      <c r="AA537" s="83">
        <v>121070000</v>
      </c>
      <c r="AB537" s="83">
        <v>24963000</v>
      </c>
      <c r="AC537" s="83">
        <v>0</v>
      </c>
      <c r="AD537" s="83">
        <v>279273000</v>
      </c>
      <c r="AE537" s="83">
        <v>11124000</v>
      </c>
      <c r="AF537" s="83">
        <v>268148000</v>
      </c>
      <c r="AG537" s="83">
        <v>0</v>
      </c>
      <c r="AH537" s="83">
        <v>0</v>
      </c>
      <c r="AI537" s="83">
        <v>0</v>
      </c>
      <c r="AJ537" s="83">
        <v>1032973000</v>
      </c>
      <c r="AK537" s="83">
        <v>1032973000</v>
      </c>
      <c r="AL537" s="83">
        <v>0</v>
      </c>
      <c r="AM537" s="83">
        <v>0</v>
      </c>
      <c r="AN537" s="83">
        <v>0</v>
      </c>
      <c r="AO537" s="83">
        <v>0</v>
      </c>
      <c r="AP537" s="83">
        <v>0</v>
      </c>
      <c r="AQ537" s="83">
        <v>7975000</v>
      </c>
      <c r="AR537" s="82">
        <v>2016</v>
      </c>
      <c r="AS537" s="83">
        <v>1524496000</v>
      </c>
      <c r="AT537" s="83">
        <v>598000</v>
      </c>
      <c r="AU537" s="83">
        <v>598000</v>
      </c>
      <c r="AV537" s="83">
        <v>0</v>
      </c>
      <c r="AW537" s="83">
        <v>1523889000</v>
      </c>
      <c r="AX537" s="83">
        <v>0</v>
      </c>
      <c r="AY537" s="83">
        <v>0</v>
      </c>
      <c r="AZ537" s="83">
        <v>0</v>
      </c>
      <c r="BA537" s="83">
        <v>9000</v>
      </c>
      <c r="BB537" s="84" t="s">
        <v>780</v>
      </c>
    </row>
    <row r="538" spans="1:54" x14ac:dyDescent="0.25">
      <c r="A538" s="62" t="str">
        <f t="shared" si="8"/>
        <v>111787</v>
      </c>
      <c r="B538" s="68">
        <f>INDEX('Bilag 3'!$B$10:$B$637,MATCH('Data - enkelt'!A538,'Bilag 3'!$G$10:$G$637,0))</f>
        <v>11178</v>
      </c>
      <c r="C538" s="68">
        <f>INDEX('Bilag 3'!$D$10:$D$637,MATCH('Data - enkelt'!A538,'Bilag 3'!$G$10:$G$637,0))</f>
        <v>7</v>
      </c>
      <c r="D538" s="63" t="str">
        <f t="array" ref="D538">INDEX('Bilag 3'!$E$10:$E$636,MATCH(F538&amp;"_"&amp;G538,'Bilag 3'!$A$10:$A$636&amp;"_"&amp;'Bilag 3'!$C$10:$C$636,0))&amp;" - "&amp;INDEX('Bilag 3'!$F$10:$F$636,MATCH(F538&amp;"_"&amp;G538,'Bilag 3'!$A$10:$A$636&amp;"_"&amp;'Bilag 3'!$C$10:$C$636,0))</f>
        <v>PFA Invest - Højt Udbytte Aktier</v>
      </c>
      <c r="E538" s="82">
        <v>201612</v>
      </c>
      <c r="F538" s="82">
        <v>11178</v>
      </c>
      <c r="G538" s="82">
        <v>7</v>
      </c>
      <c r="H538" s="83">
        <v>1000</v>
      </c>
      <c r="I538" s="83">
        <v>13000</v>
      </c>
      <c r="J538" s="83">
        <v>21295000</v>
      </c>
      <c r="K538" s="83">
        <v>0</v>
      </c>
      <c r="L538" s="83">
        <v>-3556000</v>
      </c>
      <c r="M538" s="83">
        <v>0</v>
      </c>
      <c r="N538" s="83">
        <v>9000</v>
      </c>
      <c r="O538" s="83">
        <v>-215000</v>
      </c>
      <c r="P538" s="83">
        <v>36000</v>
      </c>
      <c r="Q538" s="83">
        <v>265000</v>
      </c>
      <c r="R538" s="83">
        <v>5587000</v>
      </c>
      <c r="S538" s="83">
        <v>0</v>
      </c>
      <c r="T538" s="83">
        <v>-1312000</v>
      </c>
      <c r="U538" s="84" t="s">
        <v>1224</v>
      </c>
      <c r="V538" s="83">
        <v>550287000</v>
      </c>
      <c r="W538" s="83">
        <v>472000</v>
      </c>
      <c r="X538" s="83">
        <v>472000</v>
      </c>
      <c r="Y538" s="83">
        <v>0</v>
      </c>
      <c r="Z538" s="83">
        <v>0</v>
      </c>
      <c r="AA538" s="83">
        <v>0</v>
      </c>
      <c r="AB538" s="83">
        <v>0</v>
      </c>
      <c r="AC538" s="83">
        <v>0</v>
      </c>
      <c r="AD538" s="83">
        <v>547243000</v>
      </c>
      <c r="AE538" s="83">
        <v>39312000</v>
      </c>
      <c r="AF538" s="83">
        <v>507931000</v>
      </c>
      <c r="AG538" s="83">
        <v>0</v>
      </c>
      <c r="AH538" s="83">
        <v>0</v>
      </c>
      <c r="AI538" s="83">
        <v>0</v>
      </c>
      <c r="AJ538" s="83">
        <v>0</v>
      </c>
      <c r="AK538" s="83">
        <v>0</v>
      </c>
      <c r="AL538" s="83">
        <v>0</v>
      </c>
      <c r="AM538" s="83">
        <v>0</v>
      </c>
      <c r="AN538" s="83">
        <v>0</v>
      </c>
      <c r="AO538" s="83">
        <v>0</v>
      </c>
      <c r="AP538" s="83">
        <v>0</v>
      </c>
      <c r="AQ538" s="83">
        <v>2572000</v>
      </c>
      <c r="AR538" s="82">
        <v>2016</v>
      </c>
      <c r="AS538" s="83">
        <v>550287000</v>
      </c>
      <c r="AT538" s="83">
        <v>631000</v>
      </c>
      <c r="AU538" s="83">
        <v>631000</v>
      </c>
      <c r="AV538" s="83">
        <v>0</v>
      </c>
      <c r="AW538" s="83">
        <v>549652000</v>
      </c>
      <c r="AX538" s="83">
        <v>0</v>
      </c>
      <c r="AY538" s="83">
        <v>0</v>
      </c>
      <c r="AZ538" s="83">
        <v>0</v>
      </c>
      <c r="BA538" s="83">
        <v>4000</v>
      </c>
      <c r="BB538" s="84" t="s">
        <v>780</v>
      </c>
    </row>
    <row r="539" spans="1:54" x14ac:dyDescent="0.25">
      <c r="A539" s="62" t="str">
        <f t="shared" si="8"/>
        <v>111788</v>
      </c>
      <c r="B539" s="68">
        <f>INDEX('Bilag 3'!$B$10:$B$637,MATCH('Data - enkelt'!A539,'Bilag 3'!$G$10:$G$637,0))</f>
        <v>11178</v>
      </c>
      <c r="C539" s="68">
        <f>INDEX('Bilag 3'!$D$10:$D$637,MATCH('Data - enkelt'!A539,'Bilag 3'!$G$10:$G$637,0))</f>
        <v>8</v>
      </c>
      <c r="D539" s="63" t="str">
        <f t="array" ref="D539">INDEX('Bilag 3'!$E$10:$E$636,MATCH(F539&amp;"_"&amp;G539,'Bilag 3'!$A$10:$A$636&amp;"_"&amp;'Bilag 3'!$C$10:$C$636,0))&amp;" - "&amp;INDEX('Bilag 3'!$F$10:$F$636,MATCH(F539&amp;"_"&amp;G539,'Bilag 3'!$A$10:$A$636&amp;"_"&amp;'Bilag 3'!$C$10:$C$636,0))</f>
        <v>PFA Invest - Balance A</v>
      </c>
      <c r="E539" s="82">
        <v>201612</v>
      </c>
      <c r="F539" s="82">
        <v>11178</v>
      </c>
      <c r="G539" s="82">
        <v>8</v>
      </c>
      <c r="H539" s="83">
        <v>9633000</v>
      </c>
      <c r="I539" s="83">
        <v>259000</v>
      </c>
      <c r="J539" s="83">
        <v>44399000</v>
      </c>
      <c r="K539" s="83">
        <v>10290000</v>
      </c>
      <c r="L539" s="83">
        <v>-1488000</v>
      </c>
      <c r="M539" s="83">
        <v>0</v>
      </c>
      <c r="N539" s="83">
        <v>99000</v>
      </c>
      <c r="O539" s="83">
        <v>17000</v>
      </c>
      <c r="P539" s="83">
        <v>0</v>
      </c>
      <c r="Q539" s="83">
        <v>17000</v>
      </c>
      <c r="R539" s="83">
        <v>4150000</v>
      </c>
      <c r="S539" s="83">
        <v>0</v>
      </c>
      <c r="T539" s="83">
        <v>-46000</v>
      </c>
      <c r="U539" s="84"/>
      <c r="V539" s="83">
        <v>1374325000</v>
      </c>
      <c r="W539" s="83">
        <v>46777000</v>
      </c>
      <c r="X539" s="83">
        <v>46777000</v>
      </c>
      <c r="Y539" s="83">
        <v>0</v>
      </c>
      <c r="Z539" s="83">
        <v>471150000</v>
      </c>
      <c r="AA539" s="83">
        <v>283642000</v>
      </c>
      <c r="AB539" s="83">
        <v>187508000</v>
      </c>
      <c r="AC539" s="83">
        <v>0</v>
      </c>
      <c r="AD539" s="83">
        <v>17589000</v>
      </c>
      <c r="AE539" s="83">
        <v>0</v>
      </c>
      <c r="AF539" s="83">
        <v>17589000</v>
      </c>
      <c r="AG539" s="83">
        <v>0</v>
      </c>
      <c r="AH539" s="83">
        <v>0</v>
      </c>
      <c r="AI539" s="83">
        <v>0</v>
      </c>
      <c r="AJ539" s="83">
        <v>821805000</v>
      </c>
      <c r="AK539" s="83">
        <v>821805000</v>
      </c>
      <c r="AL539" s="83">
        <v>0</v>
      </c>
      <c r="AM539" s="83">
        <v>0</v>
      </c>
      <c r="AN539" s="83">
        <v>0</v>
      </c>
      <c r="AO539" s="83">
        <v>0</v>
      </c>
      <c r="AP539" s="83">
        <v>0</v>
      </c>
      <c r="AQ539" s="83">
        <v>17004000</v>
      </c>
      <c r="AR539" s="82">
        <v>2016</v>
      </c>
      <c r="AS539" s="83">
        <v>1374325000</v>
      </c>
      <c r="AT539" s="83">
        <v>640000</v>
      </c>
      <c r="AU539" s="83">
        <v>640000</v>
      </c>
      <c r="AV539" s="83">
        <v>0</v>
      </c>
      <c r="AW539" s="83">
        <v>1373677000</v>
      </c>
      <c r="AX539" s="83">
        <v>0</v>
      </c>
      <c r="AY539" s="83">
        <v>0</v>
      </c>
      <c r="AZ539" s="83">
        <v>0</v>
      </c>
      <c r="BA539" s="83">
        <v>8000</v>
      </c>
      <c r="BB539" s="84" t="s">
        <v>780</v>
      </c>
    </row>
    <row r="540" spans="1:54" x14ac:dyDescent="0.25">
      <c r="A540" s="62" t="str">
        <f t="shared" si="8"/>
        <v>111789</v>
      </c>
      <c r="B540" s="68">
        <f>INDEX('Bilag 3'!$B$10:$B$637,MATCH('Data - enkelt'!A540,'Bilag 3'!$G$10:$G$637,0))</f>
        <v>11178</v>
      </c>
      <c r="C540" s="68">
        <f>INDEX('Bilag 3'!$D$10:$D$637,MATCH('Data - enkelt'!A540,'Bilag 3'!$G$10:$G$637,0))</f>
        <v>9</v>
      </c>
      <c r="D540" s="63" t="str">
        <f t="array" ref="D540">INDEX('Bilag 3'!$E$10:$E$636,MATCH(F540&amp;"_"&amp;G540,'Bilag 3'!$A$10:$A$636&amp;"_"&amp;'Bilag 3'!$C$10:$C$636,0))&amp;" - "&amp;INDEX('Bilag 3'!$F$10:$F$636,MATCH(F540&amp;"_"&amp;G540,'Bilag 3'!$A$10:$A$636&amp;"_"&amp;'Bilag 3'!$C$10:$C$636,0))</f>
        <v>PFA Invest - Europa Value Aktier</v>
      </c>
      <c r="E540" s="82">
        <v>201612</v>
      </c>
      <c r="F540" s="82">
        <v>11178</v>
      </c>
      <c r="G540" s="82">
        <v>9</v>
      </c>
      <c r="H540" s="83">
        <v>0</v>
      </c>
      <c r="I540" s="83">
        <v>12000</v>
      </c>
      <c r="J540" s="83">
        <v>5251000</v>
      </c>
      <c r="K540" s="83">
        <v>0</v>
      </c>
      <c r="L540" s="83">
        <v>623000</v>
      </c>
      <c r="M540" s="83">
        <v>0</v>
      </c>
      <c r="N540" s="83">
        <v>80000</v>
      </c>
      <c r="O540" s="83">
        <v>-75000</v>
      </c>
      <c r="P540" s="83">
        <v>4000</v>
      </c>
      <c r="Q540" s="83">
        <v>324000</v>
      </c>
      <c r="R540" s="83">
        <v>1781000</v>
      </c>
      <c r="S540" s="83">
        <v>0</v>
      </c>
      <c r="T540" s="83">
        <v>-182000</v>
      </c>
      <c r="U540" s="84"/>
      <c r="V540" s="83">
        <v>167680000</v>
      </c>
      <c r="W540" s="83">
        <v>526000</v>
      </c>
      <c r="X540" s="83">
        <v>526000</v>
      </c>
      <c r="Y540" s="83">
        <v>0</v>
      </c>
      <c r="Z540" s="83">
        <v>0</v>
      </c>
      <c r="AA540" s="83">
        <v>0</v>
      </c>
      <c r="AB540" s="83">
        <v>0</v>
      </c>
      <c r="AC540" s="83">
        <v>0</v>
      </c>
      <c r="AD540" s="83">
        <v>166700000</v>
      </c>
      <c r="AE540" s="83">
        <v>6664000</v>
      </c>
      <c r="AF540" s="83">
        <v>160036000</v>
      </c>
      <c r="AG540" s="83">
        <v>0</v>
      </c>
      <c r="AH540" s="83">
        <v>0</v>
      </c>
      <c r="AI540" s="83">
        <v>0</v>
      </c>
      <c r="AJ540" s="83">
        <v>0</v>
      </c>
      <c r="AK540" s="83">
        <v>0</v>
      </c>
      <c r="AL540" s="83">
        <v>0</v>
      </c>
      <c r="AM540" s="83">
        <v>0</v>
      </c>
      <c r="AN540" s="83">
        <v>0</v>
      </c>
      <c r="AO540" s="83">
        <v>0</v>
      </c>
      <c r="AP540" s="83">
        <v>0</v>
      </c>
      <c r="AQ540" s="83">
        <v>454000</v>
      </c>
      <c r="AR540" s="82">
        <v>2016</v>
      </c>
      <c r="AS540" s="83">
        <v>167680000</v>
      </c>
      <c r="AT540" s="83">
        <v>160000</v>
      </c>
      <c r="AU540" s="83">
        <v>160000</v>
      </c>
      <c r="AV540" s="83">
        <v>0</v>
      </c>
      <c r="AW540" s="83">
        <v>167519000</v>
      </c>
      <c r="AX540" s="83">
        <v>0</v>
      </c>
      <c r="AY540" s="83">
        <v>0</v>
      </c>
      <c r="AZ540" s="83">
        <v>0</v>
      </c>
      <c r="BA540" s="83">
        <v>1000</v>
      </c>
      <c r="BB540" s="84" t="s">
        <v>780</v>
      </c>
    </row>
    <row r="541" spans="1:54" x14ac:dyDescent="0.25">
      <c r="A541" s="62" t="str">
        <f t="shared" si="8"/>
        <v>1117810</v>
      </c>
      <c r="B541" s="68">
        <f>INDEX('Bilag 3'!$B$10:$B$637,MATCH('Data - enkelt'!A541,'Bilag 3'!$G$10:$G$637,0))</f>
        <v>11178</v>
      </c>
      <c r="C541" s="68">
        <f>INDEX('Bilag 3'!$D$10:$D$637,MATCH('Data - enkelt'!A541,'Bilag 3'!$G$10:$G$637,0))</f>
        <v>10</v>
      </c>
      <c r="D541" s="63" t="str">
        <f t="array" ref="D541">INDEX('Bilag 3'!$E$10:$E$636,MATCH(F541&amp;"_"&amp;G541,'Bilag 3'!$A$10:$A$636&amp;"_"&amp;'Bilag 3'!$C$10:$C$636,0))&amp;" - "&amp;INDEX('Bilag 3'!$F$10:$F$636,MATCH(F541&amp;"_"&amp;G541,'Bilag 3'!$A$10:$A$636&amp;"_"&amp;'Bilag 3'!$C$10:$C$636,0))</f>
        <v>PFA Invest - Balance C</v>
      </c>
      <c r="E541" s="82">
        <v>201612</v>
      </c>
      <c r="F541" s="82">
        <v>11178</v>
      </c>
      <c r="G541" s="82">
        <v>10</v>
      </c>
      <c r="H541" s="83">
        <v>85000</v>
      </c>
      <c r="I541" s="83">
        <v>44000</v>
      </c>
      <c r="J541" s="83">
        <v>17829000</v>
      </c>
      <c r="K541" s="83">
        <v>-81000</v>
      </c>
      <c r="L541" s="83">
        <v>1922000</v>
      </c>
      <c r="M541" s="83">
        <v>0</v>
      </c>
      <c r="N541" s="83">
        <v>-14000</v>
      </c>
      <c r="O541" s="83">
        <v>-2000</v>
      </c>
      <c r="P541" s="83">
        <v>1000</v>
      </c>
      <c r="Q541" s="83">
        <v>35000</v>
      </c>
      <c r="R541" s="83">
        <v>1135000</v>
      </c>
      <c r="S541" s="83">
        <v>0</v>
      </c>
      <c r="T541" s="83">
        <v>-149000</v>
      </c>
      <c r="U541" s="84"/>
      <c r="V541" s="83">
        <v>339173000</v>
      </c>
      <c r="W541" s="83">
        <v>8464000</v>
      </c>
      <c r="X541" s="83">
        <v>8464000</v>
      </c>
      <c r="Y541" s="83">
        <v>0</v>
      </c>
      <c r="Z541" s="83">
        <v>9234000</v>
      </c>
      <c r="AA541" s="83">
        <v>9234000</v>
      </c>
      <c r="AB541" s="83">
        <v>0</v>
      </c>
      <c r="AC541" s="83">
        <v>0</v>
      </c>
      <c r="AD541" s="83">
        <v>92390000</v>
      </c>
      <c r="AE541" s="83">
        <v>3948000</v>
      </c>
      <c r="AF541" s="83">
        <v>88442000</v>
      </c>
      <c r="AG541" s="83">
        <v>0</v>
      </c>
      <c r="AH541" s="83">
        <v>0</v>
      </c>
      <c r="AI541" s="83">
        <v>0</v>
      </c>
      <c r="AJ541" s="83">
        <v>228633000</v>
      </c>
      <c r="AK541" s="83">
        <v>228633000</v>
      </c>
      <c r="AL541" s="83">
        <v>0</v>
      </c>
      <c r="AM541" s="83">
        <v>0</v>
      </c>
      <c r="AN541" s="83">
        <v>0</v>
      </c>
      <c r="AO541" s="83">
        <v>0</v>
      </c>
      <c r="AP541" s="83">
        <v>0</v>
      </c>
      <c r="AQ541" s="83">
        <v>452000</v>
      </c>
      <c r="AR541" s="82">
        <v>2016</v>
      </c>
      <c r="AS541" s="83">
        <v>339173000</v>
      </c>
      <c r="AT541" s="83">
        <v>107000</v>
      </c>
      <c r="AU541" s="83">
        <v>107000</v>
      </c>
      <c r="AV541" s="83">
        <v>0</v>
      </c>
      <c r="AW541" s="83">
        <v>339063000</v>
      </c>
      <c r="AX541" s="83">
        <v>0</v>
      </c>
      <c r="AY541" s="83">
        <v>0</v>
      </c>
      <c r="AZ541" s="83">
        <v>0</v>
      </c>
      <c r="BA541" s="83">
        <v>2000</v>
      </c>
      <c r="BB541" s="84" t="s">
        <v>780</v>
      </c>
    </row>
    <row r="542" spans="1:54" x14ac:dyDescent="0.25">
      <c r="A542" s="62" t="str">
        <f t="shared" si="8"/>
        <v>1117811</v>
      </c>
      <c r="B542" s="68">
        <f>INDEX('Bilag 3'!$B$10:$B$637,MATCH('Data - enkelt'!A542,'Bilag 3'!$G$10:$G$637,0))</f>
        <v>11178</v>
      </c>
      <c r="C542" s="68">
        <f>INDEX('Bilag 3'!$D$10:$D$637,MATCH('Data - enkelt'!A542,'Bilag 3'!$G$10:$G$637,0))</f>
        <v>11</v>
      </c>
      <c r="D542" s="63" t="str">
        <f t="array" ref="D542">INDEX('Bilag 3'!$E$10:$E$636,MATCH(F542&amp;"_"&amp;G542,'Bilag 3'!$A$10:$A$636&amp;"_"&amp;'Bilag 3'!$C$10:$C$636,0))&amp;" - "&amp;INDEX('Bilag 3'!$F$10:$F$636,MATCH(F542&amp;"_"&amp;G542,'Bilag 3'!$A$10:$A$636&amp;"_"&amp;'Bilag 3'!$C$10:$C$636,0))</f>
        <v>PFA Invest - Mellemlange Obligationer</v>
      </c>
      <c r="E542" s="82">
        <v>201612</v>
      </c>
      <c r="F542" s="82">
        <v>11178</v>
      </c>
      <c r="G542" s="82">
        <v>11</v>
      </c>
      <c r="H542" s="83">
        <v>7492000</v>
      </c>
      <c r="I542" s="83">
        <v>65000</v>
      </c>
      <c r="J542" s="83">
        <v>0</v>
      </c>
      <c r="K542" s="83">
        <v>-6284000</v>
      </c>
      <c r="L542" s="83">
        <v>0</v>
      </c>
      <c r="M542" s="83">
        <v>0</v>
      </c>
      <c r="N542" s="83">
        <v>0</v>
      </c>
      <c r="O542" s="83">
        <v>0</v>
      </c>
      <c r="P542" s="83">
        <v>0</v>
      </c>
      <c r="Q542" s="83">
        <v>0</v>
      </c>
      <c r="R542" s="83">
        <v>1532000</v>
      </c>
      <c r="S542" s="83">
        <v>0</v>
      </c>
      <c r="T542" s="83">
        <v>0</v>
      </c>
      <c r="U542" s="84"/>
      <c r="V542" s="83">
        <v>1449582000</v>
      </c>
      <c r="W542" s="83">
        <v>15104000</v>
      </c>
      <c r="X542" s="83">
        <v>15104000</v>
      </c>
      <c r="Y542" s="83">
        <v>0</v>
      </c>
      <c r="Z542" s="83">
        <v>1401939000</v>
      </c>
      <c r="AA542" s="83">
        <v>1401939000</v>
      </c>
      <c r="AB542" s="83">
        <v>0</v>
      </c>
      <c r="AC542" s="83">
        <v>0</v>
      </c>
      <c r="AD542" s="83">
        <v>0</v>
      </c>
      <c r="AE542" s="83">
        <v>0</v>
      </c>
      <c r="AF542" s="83">
        <v>0</v>
      </c>
      <c r="AG542" s="83">
        <v>0</v>
      </c>
      <c r="AH542" s="83">
        <v>0</v>
      </c>
      <c r="AI542" s="83">
        <v>0</v>
      </c>
      <c r="AJ542" s="83">
        <v>0</v>
      </c>
      <c r="AK542" s="83">
        <v>0</v>
      </c>
      <c r="AL542" s="83">
        <v>0</v>
      </c>
      <c r="AM542" s="83">
        <v>0</v>
      </c>
      <c r="AN542" s="83">
        <v>0</v>
      </c>
      <c r="AO542" s="83">
        <v>0</v>
      </c>
      <c r="AP542" s="83">
        <v>0</v>
      </c>
      <c r="AQ542" s="83">
        <v>32539000</v>
      </c>
      <c r="AR542" s="82">
        <v>2016</v>
      </c>
      <c r="AS542" s="83">
        <v>1449582000</v>
      </c>
      <c r="AT542" s="83">
        <v>369000</v>
      </c>
      <c r="AU542" s="83">
        <v>369000</v>
      </c>
      <c r="AV542" s="83">
        <v>0</v>
      </c>
      <c r="AW542" s="83">
        <v>1449210000</v>
      </c>
      <c r="AX542" s="83">
        <v>0</v>
      </c>
      <c r="AY542" s="83">
        <v>0</v>
      </c>
      <c r="AZ542" s="83">
        <v>0</v>
      </c>
      <c r="BA542" s="83">
        <v>3000</v>
      </c>
      <c r="BB542" s="84" t="s">
        <v>780</v>
      </c>
    </row>
    <row r="543" spans="1:54" x14ac:dyDescent="0.25">
      <c r="A543" s="62" t="str">
        <f t="shared" si="8"/>
        <v>1117812</v>
      </c>
      <c r="B543" s="68">
        <f>INDEX('Bilag 3'!$B$10:$B$637,MATCH('Data - enkelt'!A543,'Bilag 3'!$G$10:$G$637,0))</f>
        <v>11178</v>
      </c>
      <c r="C543" s="68">
        <f>INDEX('Bilag 3'!$D$10:$D$637,MATCH('Data - enkelt'!A543,'Bilag 3'!$G$10:$G$637,0))</f>
        <v>12</v>
      </c>
      <c r="D543" s="63" t="str">
        <f t="array" ref="D543">INDEX('Bilag 3'!$E$10:$E$636,MATCH(F543&amp;"_"&amp;G543,'Bilag 3'!$A$10:$A$636&amp;"_"&amp;'Bilag 3'!$C$10:$C$636,0))&amp;" - "&amp;INDEX('Bilag 3'!$F$10:$F$636,MATCH(F543&amp;"_"&amp;G543,'Bilag 3'!$A$10:$A$636&amp;"_"&amp;'Bilag 3'!$C$10:$C$636,0))</f>
        <v>PFA Invest - Udenlandske Obligationer</v>
      </c>
      <c r="E543" s="82">
        <v>201612</v>
      </c>
      <c r="F543" s="82">
        <v>11178</v>
      </c>
      <c r="G543" s="82">
        <v>12</v>
      </c>
      <c r="H543" s="83">
        <v>380000</v>
      </c>
      <c r="I543" s="83">
        <v>5000</v>
      </c>
      <c r="J543" s="83">
        <v>0</v>
      </c>
      <c r="K543" s="83">
        <v>-1455000</v>
      </c>
      <c r="L543" s="83">
        <v>0</v>
      </c>
      <c r="M543" s="83">
        <v>0</v>
      </c>
      <c r="N543" s="83">
        <v>-1935000</v>
      </c>
      <c r="O543" s="83">
        <v>74000</v>
      </c>
      <c r="P543" s="83">
        <v>0</v>
      </c>
      <c r="Q543" s="83">
        <v>0</v>
      </c>
      <c r="R543" s="83">
        <v>163000</v>
      </c>
      <c r="S543" s="83">
        <v>0</v>
      </c>
      <c r="T543" s="83">
        <v>0</v>
      </c>
      <c r="U543" s="84"/>
      <c r="V543" s="83">
        <v>98033000</v>
      </c>
      <c r="W543" s="83">
        <v>408000</v>
      </c>
      <c r="X543" s="83">
        <v>408000</v>
      </c>
      <c r="Y543" s="83">
        <v>0</v>
      </c>
      <c r="Z543" s="83">
        <v>97601000</v>
      </c>
      <c r="AA543" s="83">
        <v>0</v>
      </c>
      <c r="AB543" s="83">
        <v>97601000</v>
      </c>
      <c r="AC543" s="83">
        <v>0</v>
      </c>
      <c r="AD543" s="83">
        <v>0</v>
      </c>
      <c r="AE543" s="83">
        <v>0</v>
      </c>
      <c r="AF543" s="83">
        <v>0</v>
      </c>
      <c r="AG543" s="83">
        <v>0</v>
      </c>
      <c r="AH543" s="83">
        <v>0</v>
      </c>
      <c r="AI543" s="83">
        <v>0</v>
      </c>
      <c r="AJ543" s="83">
        <v>0</v>
      </c>
      <c r="AK543" s="83">
        <v>0</v>
      </c>
      <c r="AL543" s="83">
        <v>0</v>
      </c>
      <c r="AM543" s="83">
        <v>0</v>
      </c>
      <c r="AN543" s="83">
        <v>0</v>
      </c>
      <c r="AO543" s="83">
        <v>0</v>
      </c>
      <c r="AP543" s="83">
        <v>0</v>
      </c>
      <c r="AQ543" s="83">
        <v>24000</v>
      </c>
      <c r="AR543" s="82">
        <v>2016</v>
      </c>
      <c r="AS543" s="83">
        <v>98033000</v>
      </c>
      <c r="AT543" s="83">
        <v>32000</v>
      </c>
      <c r="AU543" s="83">
        <v>32000</v>
      </c>
      <c r="AV543" s="83">
        <v>0</v>
      </c>
      <c r="AW543" s="83">
        <v>97522000</v>
      </c>
      <c r="AX543" s="83">
        <v>478000</v>
      </c>
      <c r="AY543" s="83">
        <v>0</v>
      </c>
      <c r="AZ543" s="83">
        <v>478000</v>
      </c>
      <c r="BA543" s="83">
        <v>1000</v>
      </c>
      <c r="BB543" s="84" t="s">
        <v>780</v>
      </c>
    </row>
    <row r="544" spans="1:54" x14ac:dyDescent="0.25">
      <c r="A544" s="62" t="str">
        <f t="shared" si="8"/>
        <v>1117813</v>
      </c>
      <c r="B544" s="68">
        <f>INDEX('Bilag 3'!$B$10:$B$637,MATCH('Data - enkelt'!A544,'Bilag 3'!$G$10:$G$637,0))</f>
        <v>11178</v>
      </c>
      <c r="C544" s="68">
        <f>INDEX('Bilag 3'!$D$10:$D$637,MATCH('Data - enkelt'!A544,'Bilag 3'!$G$10:$G$637,0))</f>
        <v>13</v>
      </c>
      <c r="D544" s="63" t="str">
        <f t="array" ref="D544">INDEX('Bilag 3'!$E$10:$E$636,MATCH(F544&amp;"_"&amp;G544,'Bilag 3'!$A$10:$A$636&amp;"_"&amp;'Bilag 3'!$C$10:$C$636,0))&amp;" - "&amp;INDEX('Bilag 3'!$F$10:$F$636,MATCH(F544&amp;"_"&amp;G544,'Bilag 3'!$A$10:$A$636&amp;"_"&amp;'Bilag 3'!$C$10:$C$636,0))</f>
        <v>PFA Invest - USA Stabile Aktier</v>
      </c>
      <c r="E544" s="82">
        <v>201612</v>
      </c>
      <c r="F544" s="82">
        <v>11178</v>
      </c>
      <c r="G544" s="82">
        <v>13</v>
      </c>
      <c r="H544" s="83">
        <v>0</v>
      </c>
      <c r="I544" s="83">
        <v>8000</v>
      </c>
      <c r="J544" s="83">
        <v>956000</v>
      </c>
      <c r="K544" s="83">
        <v>0</v>
      </c>
      <c r="L544" s="83">
        <v>11801000</v>
      </c>
      <c r="M544" s="83">
        <v>0</v>
      </c>
      <c r="N544" s="83">
        <v>139000</v>
      </c>
      <c r="O544" s="83">
        <v>677000</v>
      </c>
      <c r="P544" s="83">
        <v>0</v>
      </c>
      <c r="Q544" s="83">
        <v>3000</v>
      </c>
      <c r="R544" s="83">
        <v>439000</v>
      </c>
      <c r="S544" s="83">
        <v>0</v>
      </c>
      <c r="T544" s="83">
        <v>-136000</v>
      </c>
      <c r="U544" s="84"/>
      <c r="V544" s="83">
        <v>230640000</v>
      </c>
      <c r="W544" s="83">
        <v>922000</v>
      </c>
      <c r="X544" s="83">
        <v>922000</v>
      </c>
      <c r="Y544" s="83">
        <v>0</v>
      </c>
      <c r="Z544" s="83">
        <v>0</v>
      </c>
      <c r="AA544" s="83">
        <v>0</v>
      </c>
      <c r="AB544" s="83">
        <v>0</v>
      </c>
      <c r="AC544" s="83">
        <v>0</v>
      </c>
      <c r="AD544" s="83">
        <v>229399000</v>
      </c>
      <c r="AE544" s="83">
        <v>0</v>
      </c>
      <c r="AF544" s="83">
        <v>229399000</v>
      </c>
      <c r="AG544" s="83">
        <v>0</v>
      </c>
      <c r="AH544" s="83">
        <v>0</v>
      </c>
      <c r="AI544" s="83">
        <v>0</v>
      </c>
      <c r="AJ544" s="83">
        <v>0</v>
      </c>
      <c r="AK544" s="83">
        <v>0</v>
      </c>
      <c r="AL544" s="83">
        <v>0</v>
      </c>
      <c r="AM544" s="83">
        <v>0</v>
      </c>
      <c r="AN544" s="83">
        <v>0</v>
      </c>
      <c r="AO544" s="83">
        <v>0</v>
      </c>
      <c r="AP544" s="83">
        <v>0</v>
      </c>
      <c r="AQ544" s="83">
        <v>319000</v>
      </c>
      <c r="AR544" s="82">
        <v>2016</v>
      </c>
      <c r="AS544" s="83">
        <v>230640000</v>
      </c>
      <c r="AT544" s="83">
        <v>184000</v>
      </c>
      <c r="AU544" s="83">
        <v>184000</v>
      </c>
      <c r="AV544" s="83">
        <v>0</v>
      </c>
      <c r="AW544" s="83">
        <v>230455000</v>
      </c>
      <c r="AX544" s="83">
        <v>0</v>
      </c>
      <c r="AY544" s="83">
        <v>0</v>
      </c>
      <c r="AZ544" s="83">
        <v>0</v>
      </c>
      <c r="BA544" s="83">
        <v>1000</v>
      </c>
      <c r="BB544" s="84" t="s">
        <v>780</v>
      </c>
    </row>
    <row r="545" spans="1:54" x14ac:dyDescent="0.25">
      <c r="A545" s="62" t="str">
        <f t="shared" si="8"/>
        <v>111791</v>
      </c>
      <c r="B545" s="68">
        <f>INDEX('Bilag 3'!$B$10:$B$637,MATCH('Data - enkelt'!A545,'Bilag 3'!$G$10:$G$637,0))</f>
        <v>11179</v>
      </c>
      <c r="C545" s="68">
        <f>INDEX('Bilag 3'!$D$10:$D$637,MATCH('Data - enkelt'!A545,'Bilag 3'!$G$10:$G$637,0))</f>
        <v>1</v>
      </c>
      <c r="D545" s="63" t="str">
        <f t="array" ref="D545">INDEX('Bilag 3'!$E$10:$E$636,MATCH(F545&amp;"_"&amp;G545,'Bilag 3'!$A$10:$A$636&amp;"_"&amp;'Bilag 3'!$C$10:$C$636,0))&amp;" - "&amp;INDEX('Bilag 3'!$F$10:$F$636,MATCH(F545&amp;"_"&amp;G545,'Bilag 3'!$A$10:$A$636&amp;"_"&amp;'Bilag 3'!$C$10:$C$636,0))</f>
        <v>Formuepleje - Globale Aktier</v>
      </c>
      <c r="E545" s="82">
        <v>201612</v>
      </c>
      <c r="F545" s="82">
        <v>11179</v>
      </c>
      <c r="G545" s="82">
        <v>1</v>
      </c>
      <c r="H545" s="83">
        <v>2000</v>
      </c>
      <c r="I545" s="83">
        <v>22000</v>
      </c>
      <c r="J545" s="83">
        <v>23974000</v>
      </c>
      <c r="K545" s="83">
        <v>0</v>
      </c>
      <c r="L545" s="83">
        <v>83500000</v>
      </c>
      <c r="M545" s="83">
        <v>0</v>
      </c>
      <c r="N545" s="83">
        <v>-1000</v>
      </c>
      <c r="O545" s="83">
        <v>-236000</v>
      </c>
      <c r="P545" s="83">
        <v>168000</v>
      </c>
      <c r="Q545" s="83">
        <v>1736000</v>
      </c>
      <c r="R545" s="83">
        <v>16125000</v>
      </c>
      <c r="S545" s="83">
        <v>0</v>
      </c>
      <c r="T545" s="83">
        <v>2779000</v>
      </c>
      <c r="U545" s="84" t="s">
        <v>1225</v>
      </c>
      <c r="V545" s="83">
        <v>994013000</v>
      </c>
      <c r="W545" s="83">
        <v>560000</v>
      </c>
      <c r="X545" s="83">
        <v>560000</v>
      </c>
      <c r="Y545" s="83">
        <v>0</v>
      </c>
      <c r="Z545" s="83">
        <v>0</v>
      </c>
      <c r="AA545" s="83">
        <v>0</v>
      </c>
      <c r="AB545" s="83">
        <v>0</v>
      </c>
      <c r="AC545" s="83">
        <v>0</v>
      </c>
      <c r="AD545" s="83">
        <v>961365000</v>
      </c>
      <c r="AE545" s="83">
        <v>36891000</v>
      </c>
      <c r="AF545" s="83">
        <v>924475000</v>
      </c>
      <c r="AG545" s="83">
        <v>0</v>
      </c>
      <c r="AH545" s="83">
        <v>0</v>
      </c>
      <c r="AI545" s="83">
        <v>0</v>
      </c>
      <c r="AJ545" s="83">
        <v>0</v>
      </c>
      <c r="AK545" s="83">
        <v>0</v>
      </c>
      <c r="AL545" s="83">
        <v>0</v>
      </c>
      <c r="AM545" s="83">
        <v>0</v>
      </c>
      <c r="AN545" s="83">
        <v>0</v>
      </c>
      <c r="AO545" s="83">
        <v>0</v>
      </c>
      <c r="AP545" s="83"/>
      <c r="AQ545" s="83">
        <v>32088000</v>
      </c>
      <c r="AR545" s="82">
        <v>2016</v>
      </c>
      <c r="AS545" s="83">
        <v>994013000</v>
      </c>
      <c r="AT545" s="83">
        <v>0</v>
      </c>
      <c r="AU545" s="83">
        <v>0</v>
      </c>
      <c r="AV545" s="83">
        <v>0</v>
      </c>
      <c r="AW545" s="83">
        <v>961787000</v>
      </c>
      <c r="AX545" s="83">
        <v>0</v>
      </c>
      <c r="AY545" s="83">
        <v>0</v>
      </c>
      <c r="AZ545" s="83">
        <v>0</v>
      </c>
      <c r="BA545" s="83">
        <v>32226000</v>
      </c>
      <c r="BB545" s="84" t="s">
        <v>780</v>
      </c>
    </row>
    <row r="546" spans="1:54" x14ac:dyDescent="0.25">
      <c r="A546" s="62" t="str">
        <f t="shared" si="8"/>
        <v>111792</v>
      </c>
      <c r="B546" s="68">
        <f>INDEX('Bilag 3'!$B$10:$B$637,MATCH('Data - enkelt'!A546,'Bilag 3'!$G$10:$G$637,0))</f>
        <v>11179</v>
      </c>
      <c r="C546" s="68">
        <f>INDEX('Bilag 3'!$D$10:$D$637,MATCH('Data - enkelt'!A546,'Bilag 3'!$G$10:$G$637,0))</f>
        <v>2</v>
      </c>
      <c r="D546" s="63" t="str">
        <f t="array" ref="D546">INDEX('Bilag 3'!$E$10:$E$636,MATCH(F546&amp;"_"&amp;G546,'Bilag 3'!$A$10:$A$636&amp;"_"&amp;'Bilag 3'!$C$10:$C$636,0))&amp;" - "&amp;INDEX('Bilag 3'!$F$10:$F$636,MATCH(F546&amp;"_"&amp;G546,'Bilag 3'!$A$10:$A$636&amp;"_"&amp;'Bilag 3'!$C$10:$C$636,0))</f>
        <v>Formuepleje - Forbrugsaktier</v>
      </c>
      <c r="E546" s="82">
        <v>201612</v>
      </c>
      <c r="F546" s="82">
        <v>11179</v>
      </c>
      <c r="G546" s="82">
        <v>2</v>
      </c>
      <c r="H546" s="83">
        <v>0</v>
      </c>
      <c r="I546" s="83">
        <v>7000</v>
      </c>
      <c r="J546" s="83">
        <v>3909000</v>
      </c>
      <c r="K546" s="83">
        <v>0</v>
      </c>
      <c r="L546" s="83">
        <v>6102000</v>
      </c>
      <c r="M546" s="83">
        <v>0</v>
      </c>
      <c r="N546" s="83">
        <v>0</v>
      </c>
      <c r="O546" s="83">
        <v>129000</v>
      </c>
      <c r="P546" s="83">
        <v>8000</v>
      </c>
      <c r="Q546" s="83">
        <v>208000</v>
      </c>
      <c r="R546" s="83">
        <v>3932000</v>
      </c>
      <c r="S546" s="83">
        <v>0</v>
      </c>
      <c r="T546" s="83">
        <v>638000</v>
      </c>
      <c r="U546" s="84" t="s">
        <v>1226</v>
      </c>
      <c r="V546" s="83">
        <v>204239000</v>
      </c>
      <c r="W546" s="83">
        <v>655000</v>
      </c>
      <c r="X546" s="83">
        <v>655000</v>
      </c>
      <c r="Y546" s="83">
        <v>0</v>
      </c>
      <c r="Z546" s="83">
        <v>0</v>
      </c>
      <c r="AA546" s="83">
        <v>0</v>
      </c>
      <c r="AB546" s="83">
        <v>0</v>
      </c>
      <c r="AC546" s="83">
        <v>0</v>
      </c>
      <c r="AD546" s="83">
        <v>201571000</v>
      </c>
      <c r="AE546" s="83">
        <v>0</v>
      </c>
      <c r="AF546" s="83">
        <v>201571000</v>
      </c>
      <c r="AG546" s="83">
        <v>0</v>
      </c>
      <c r="AH546" s="83">
        <v>0</v>
      </c>
      <c r="AI546" s="83">
        <v>0</v>
      </c>
      <c r="AJ546" s="83">
        <v>0</v>
      </c>
      <c r="AK546" s="83">
        <v>0</v>
      </c>
      <c r="AL546" s="83">
        <v>0</v>
      </c>
      <c r="AM546" s="83">
        <v>0</v>
      </c>
      <c r="AN546" s="83">
        <v>0</v>
      </c>
      <c r="AO546" s="83">
        <v>0</v>
      </c>
      <c r="AP546" s="83"/>
      <c r="AQ546" s="83">
        <v>2012000</v>
      </c>
      <c r="AR546" s="82">
        <v>2016</v>
      </c>
      <c r="AS546" s="83">
        <v>204239000</v>
      </c>
      <c r="AT546" s="83">
        <v>0</v>
      </c>
      <c r="AU546" s="83">
        <v>0</v>
      </c>
      <c r="AV546" s="83">
        <v>0</v>
      </c>
      <c r="AW546" s="83">
        <v>204096000</v>
      </c>
      <c r="AX546" s="83">
        <v>0</v>
      </c>
      <c r="AY546" s="83">
        <v>0</v>
      </c>
      <c r="AZ546" s="83">
        <v>0</v>
      </c>
      <c r="BA546" s="83">
        <v>143000</v>
      </c>
      <c r="BB546" s="84" t="s">
        <v>780</v>
      </c>
    </row>
    <row r="547" spans="1:54" x14ac:dyDescent="0.25">
      <c r="A547" s="62" t="str">
        <f t="shared" si="8"/>
        <v>111793</v>
      </c>
      <c r="B547" s="68">
        <f>INDEX('Bilag 3'!$B$10:$B$637,MATCH('Data - enkelt'!A547,'Bilag 3'!$G$10:$G$637,0))</f>
        <v>11179</v>
      </c>
      <c r="C547" s="68">
        <f>INDEX('Bilag 3'!$D$10:$D$637,MATCH('Data - enkelt'!A547,'Bilag 3'!$G$10:$G$637,0))</f>
        <v>3</v>
      </c>
      <c r="D547" s="63" t="str">
        <f t="array" ref="D547">INDEX('Bilag 3'!$E$10:$E$636,MATCH(F547&amp;"_"&amp;G547,'Bilag 3'!$A$10:$A$636&amp;"_"&amp;'Bilag 3'!$C$10:$C$636,0))&amp;" - "&amp;INDEX('Bilag 3'!$F$10:$F$636,MATCH(F547&amp;"_"&amp;G547,'Bilag 3'!$A$10:$A$636&amp;"_"&amp;'Bilag 3'!$C$10:$C$636,0))</f>
        <v>Formuepleje - Optimum</v>
      </c>
      <c r="E547" s="82">
        <v>201612</v>
      </c>
      <c r="F547" s="82">
        <v>11179</v>
      </c>
      <c r="G547" s="82">
        <v>3</v>
      </c>
      <c r="H547" s="83">
        <v>2333000</v>
      </c>
      <c r="I547" s="83">
        <v>366000</v>
      </c>
      <c r="J547" s="83">
        <v>3106000</v>
      </c>
      <c r="K547" s="83">
        <v>1430000</v>
      </c>
      <c r="L547" s="83">
        <v>25720000</v>
      </c>
      <c r="M547" s="83">
        <v>0</v>
      </c>
      <c r="N547" s="83">
        <v>294000</v>
      </c>
      <c r="O547" s="83">
        <v>223000</v>
      </c>
      <c r="P547" s="83">
        <v>8000</v>
      </c>
      <c r="Q547" s="83">
        <v>286000</v>
      </c>
      <c r="R547" s="83">
        <v>4590000</v>
      </c>
      <c r="S547" s="83">
        <v>0</v>
      </c>
      <c r="T547" s="83">
        <v>349000</v>
      </c>
      <c r="U547" s="84" t="s">
        <v>1227</v>
      </c>
      <c r="V547" s="83">
        <v>390476000</v>
      </c>
      <c r="W547" s="83">
        <v>30030000</v>
      </c>
      <c r="X547" s="83">
        <v>30030000</v>
      </c>
      <c r="Y547" s="83">
        <v>0</v>
      </c>
      <c r="Z547" s="83">
        <v>130882000</v>
      </c>
      <c r="AA547" s="83">
        <v>130882000</v>
      </c>
      <c r="AB547" s="83">
        <v>0</v>
      </c>
      <c r="AC547" s="83">
        <v>0</v>
      </c>
      <c r="AD547" s="83">
        <v>112999000</v>
      </c>
      <c r="AE547" s="83">
        <v>4458000</v>
      </c>
      <c r="AF547" s="83">
        <v>108541000</v>
      </c>
      <c r="AG547" s="83">
        <v>0</v>
      </c>
      <c r="AH547" s="83">
        <v>0</v>
      </c>
      <c r="AI547" s="83">
        <v>0</v>
      </c>
      <c r="AJ547" s="83">
        <v>116134000</v>
      </c>
      <c r="AK547" s="83">
        <v>59524000</v>
      </c>
      <c r="AL547" s="83">
        <v>56610000</v>
      </c>
      <c r="AM547" s="83">
        <v>244000</v>
      </c>
      <c r="AN547" s="83">
        <v>141000</v>
      </c>
      <c r="AO547" s="83">
        <v>103000</v>
      </c>
      <c r="AP547" s="83"/>
      <c r="AQ547" s="83">
        <v>188000</v>
      </c>
      <c r="AR547" s="82">
        <v>2016</v>
      </c>
      <c r="AS547" s="83">
        <v>390476000</v>
      </c>
      <c r="AT547" s="83">
        <v>0</v>
      </c>
      <c r="AU547" s="83">
        <v>0</v>
      </c>
      <c r="AV547" s="83">
        <v>0</v>
      </c>
      <c r="AW547" s="83">
        <v>388026000</v>
      </c>
      <c r="AX547" s="83">
        <v>2230000</v>
      </c>
      <c r="AY547" s="83">
        <v>0</v>
      </c>
      <c r="AZ547" s="83">
        <v>2230000</v>
      </c>
      <c r="BA547" s="83">
        <v>220000</v>
      </c>
      <c r="BB547" s="84" t="s">
        <v>780</v>
      </c>
    </row>
    <row r="548" spans="1:54" x14ac:dyDescent="0.25">
      <c r="A548" s="62" t="str">
        <f t="shared" si="8"/>
        <v>111794</v>
      </c>
      <c r="B548" s="68">
        <f>INDEX('Bilag 3'!$B$10:$B$637,MATCH('Data - enkelt'!A548,'Bilag 3'!$G$10:$G$637,0))</f>
        <v>11179</v>
      </c>
      <c r="C548" s="68">
        <f>INDEX('Bilag 3'!$D$10:$D$637,MATCH('Data - enkelt'!A548,'Bilag 3'!$G$10:$G$637,0))</f>
        <v>4</v>
      </c>
      <c r="D548" s="63" t="str">
        <f t="array" ref="D548">INDEX('Bilag 3'!$E$10:$E$636,MATCH(F548&amp;"_"&amp;G548,'Bilag 3'!$A$10:$A$636&amp;"_"&amp;'Bilag 3'!$C$10:$C$636,0))&amp;" - "&amp;INDEX('Bilag 3'!$F$10:$F$636,MATCH(F548&amp;"_"&amp;G548,'Bilag 3'!$A$10:$A$636&amp;"_"&amp;'Bilag 3'!$C$10:$C$636,0))</f>
        <v>Formuepleje - LimiTTellus</v>
      </c>
      <c r="E548" s="82">
        <v>201612</v>
      </c>
      <c r="F548" s="82">
        <v>11179</v>
      </c>
      <c r="G548" s="82">
        <v>4</v>
      </c>
      <c r="H548" s="83">
        <v>1473000</v>
      </c>
      <c r="I548" s="83">
        <v>220000</v>
      </c>
      <c r="J548" s="83">
        <v>144098000</v>
      </c>
      <c r="K548" s="83">
        <v>0</v>
      </c>
      <c r="L548" s="83">
        <v>541569000</v>
      </c>
      <c r="M548" s="83">
        <v>0</v>
      </c>
      <c r="N548" s="83">
        <v>16907000</v>
      </c>
      <c r="O548" s="83">
        <v>5767000</v>
      </c>
      <c r="P548" s="83">
        <v>381000</v>
      </c>
      <c r="Q548" s="83">
        <v>11287000</v>
      </c>
      <c r="R548" s="83">
        <v>96277000</v>
      </c>
      <c r="S548" s="83">
        <v>0</v>
      </c>
      <c r="T548" s="83">
        <v>17073000</v>
      </c>
      <c r="U548" s="84" t="s">
        <v>1228</v>
      </c>
      <c r="V548" s="83">
        <v>6620770000</v>
      </c>
      <c r="W548" s="83">
        <v>47143000</v>
      </c>
      <c r="X548" s="83">
        <v>47144000</v>
      </c>
      <c r="Y548" s="83">
        <v>0</v>
      </c>
      <c r="Z548" s="83">
        <v>0</v>
      </c>
      <c r="AA548" s="83">
        <v>0</v>
      </c>
      <c r="AB548" s="83">
        <v>0</v>
      </c>
      <c r="AC548" s="83">
        <v>0</v>
      </c>
      <c r="AD548" s="83">
        <v>6481800000</v>
      </c>
      <c r="AE548" s="83">
        <v>245167000</v>
      </c>
      <c r="AF548" s="83">
        <v>6236633000</v>
      </c>
      <c r="AG548" s="83">
        <v>0</v>
      </c>
      <c r="AH548" s="83">
        <v>0</v>
      </c>
      <c r="AI548" s="83">
        <v>0</v>
      </c>
      <c r="AJ548" s="83">
        <v>77464000</v>
      </c>
      <c r="AK548" s="83">
        <v>0</v>
      </c>
      <c r="AL548" s="83">
        <v>77464000</v>
      </c>
      <c r="AM548" s="83">
        <v>6221000</v>
      </c>
      <c r="AN548" s="83">
        <v>3666000</v>
      </c>
      <c r="AO548" s="83">
        <v>2556000</v>
      </c>
      <c r="AP548" s="83"/>
      <c r="AQ548" s="83">
        <v>8141000</v>
      </c>
      <c r="AR548" s="82">
        <v>2016</v>
      </c>
      <c r="AS548" s="83">
        <v>6620770000</v>
      </c>
      <c r="AT548" s="83">
        <v>0</v>
      </c>
      <c r="AU548" s="83">
        <v>0</v>
      </c>
      <c r="AV548" s="83">
        <v>0</v>
      </c>
      <c r="AW548" s="83">
        <v>6614110000</v>
      </c>
      <c r="AX548" s="83">
        <v>190000</v>
      </c>
      <c r="AY548" s="83">
        <v>0</v>
      </c>
      <c r="AZ548" s="83">
        <v>190000</v>
      </c>
      <c r="BA548" s="83">
        <v>6470000</v>
      </c>
      <c r="BB548" s="84" t="s">
        <v>780</v>
      </c>
    </row>
    <row r="549" spans="1:54" x14ac:dyDescent="0.25">
      <c r="A549" s="62" t="str">
        <f t="shared" si="8"/>
        <v>111811</v>
      </c>
      <c r="B549" s="68">
        <f>INDEX('Bilag 3'!$B$10:$B$637,MATCH('Data - enkelt'!A549,'Bilag 3'!$G$10:$G$637,0))</f>
        <v>11181</v>
      </c>
      <c r="C549" s="68">
        <f>INDEX('Bilag 3'!$D$10:$D$637,MATCH('Data - enkelt'!A549,'Bilag 3'!$G$10:$G$637,0))</f>
        <v>1</v>
      </c>
      <c r="D549" s="63" t="str">
        <f t="array" ref="D549">INDEX('Bilag 3'!$E$10:$E$636,MATCH(F549&amp;"_"&amp;G549,'Bilag 3'!$A$10:$A$636&amp;"_"&amp;'Bilag 3'!$C$10:$C$636,0))&amp;" - "&amp;INDEX('Bilag 3'!$F$10:$F$636,MATCH(F549&amp;"_"&amp;G549,'Bilag 3'!$A$10:$A$636&amp;"_"&amp;'Bilag 3'!$C$10:$C$636,0))</f>
        <v>Profil Invest - Afdeling KK</v>
      </c>
      <c r="E549" s="82">
        <v>201612</v>
      </c>
      <c r="F549" s="82">
        <v>11181</v>
      </c>
      <c r="G549" s="82">
        <v>1</v>
      </c>
      <c r="H549" s="83">
        <v>100532000</v>
      </c>
      <c r="I549" s="83">
        <v>477000</v>
      </c>
      <c r="J549" s="83">
        <v>100653000</v>
      </c>
      <c r="K549" s="83">
        <v>49492000</v>
      </c>
      <c r="L549" s="83">
        <v>-64062000</v>
      </c>
      <c r="M549" s="83">
        <v>0</v>
      </c>
      <c r="N549" s="83">
        <v>-10794000</v>
      </c>
      <c r="O549" s="83">
        <v>202000</v>
      </c>
      <c r="P549" s="83">
        <v>0</v>
      </c>
      <c r="Q549" s="83">
        <v>397000</v>
      </c>
      <c r="R549" s="83">
        <v>10205000</v>
      </c>
      <c r="S549" s="83">
        <v>0</v>
      </c>
      <c r="T549" s="83">
        <v>76000</v>
      </c>
      <c r="U549" s="84"/>
      <c r="V549" s="83">
        <v>7115751000</v>
      </c>
      <c r="W549" s="83">
        <v>66252000</v>
      </c>
      <c r="X549" s="83">
        <v>63934000</v>
      </c>
      <c r="Y549" s="83">
        <v>2318000</v>
      </c>
      <c r="Z549" s="83">
        <v>6170258000</v>
      </c>
      <c r="AA549" s="83">
        <v>5341858000</v>
      </c>
      <c r="AB549" s="83">
        <v>828400000</v>
      </c>
      <c r="AC549" s="83">
        <v>0</v>
      </c>
      <c r="AD549" s="83">
        <v>127268000</v>
      </c>
      <c r="AE549" s="83">
        <v>39905000</v>
      </c>
      <c r="AF549" s="83">
        <v>87363000</v>
      </c>
      <c r="AG549" s="83">
        <v>0</v>
      </c>
      <c r="AH549" s="83">
        <v>0</v>
      </c>
      <c r="AI549" s="83">
        <v>0</v>
      </c>
      <c r="AJ549" s="83">
        <v>434047000</v>
      </c>
      <c r="AK549" s="83">
        <v>434047000</v>
      </c>
      <c r="AL549" s="83">
        <v>0</v>
      </c>
      <c r="AM549" s="83">
        <v>2347000</v>
      </c>
      <c r="AN549" s="83">
        <v>0</v>
      </c>
      <c r="AO549" s="83">
        <v>2347000</v>
      </c>
      <c r="AP549" s="83">
        <v>0</v>
      </c>
      <c r="AQ549" s="83">
        <v>315579000</v>
      </c>
      <c r="AR549" s="82">
        <v>2016</v>
      </c>
      <c r="AS549" s="83">
        <v>7115751000</v>
      </c>
      <c r="AT549" s="83">
        <v>0</v>
      </c>
      <c r="AU549" s="83">
        <v>0</v>
      </c>
      <c r="AV549" s="83">
        <v>0</v>
      </c>
      <c r="AW549" s="83">
        <v>7077086000</v>
      </c>
      <c r="AX549" s="83">
        <v>5986000</v>
      </c>
      <c r="AY549" s="83">
        <v>0</v>
      </c>
      <c r="AZ549" s="83">
        <v>5986000</v>
      </c>
      <c r="BA549" s="83">
        <v>32678000</v>
      </c>
      <c r="BB549" s="84" t="s">
        <v>780</v>
      </c>
    </row>
    <row r="550" spans="1:54" x14ac:dyDescent="0.25">
      <c r="A550" s="62" t="str">
        <f t="shared" si="8"/>
        <v>111812</v>
      </c>
      <c r="B550" s="68">
        <f>INDEX('Bilag 3'!$B$10:$B$637,MATCH('Data - enkelt'!A550,'Bilag 3'!$G$10:$G$637,0))</f>
        <v>11181</v>
      </c>
      <c r="C550" s="68">
        <f>INDEX('Bilag 3'!$D$10:$D$637,MATCH('Data - enkelt'!A550,'Bilag 3'!$G$10:$G$637,0))</f>
        <v>2</v>
      </c>
      <c r="D550" s="63" t="str">
        <f t="array" ref="D550">INDEX('Bilag 3'!$E$10:$E$636,MATCH(F550&amp;"_"&amp;G550,'Bilag 3'!$A$10:$A$636&amp;"_"&amp;'Bilag 3'!$C$10:$C$636,0))&amp;" - "&amp;INDEX('Bilag 3'!$F$10:$F$636,MATCH(F550&amp;"_"&amp;G550,'Bilag 3'!$A$10:$A$636&amp;"_"&amp;'Bilag 3'!$C$10:$C$636,0))</f>
        <v>Profil Invest - Norsk Likviditet II</v>
      </c>
      <c r="E550" s="82">
        <v>201612</v>
      </c>
      <c r="F550" s="82">
        <v>11181</v>
      </c>
      <c r="G550" s="82">
        <v>2</v>
      </c>
      <c r="H550" s="83">
        <v>2899000</v>
      </c>
      <c r="I550" s="83">
        <v>0</v>
      </c>
      <c r="J550" s="83">
        <v>0</v>
      </c>
      <c r="K550" s="83">
        <v>-1062000</v>
      </c>
      <c r="L550" s="83">
        <v>0</v>
      </c>
      <c r="M550" s="83">
        <v>0</v>
      </c>
      <c r="N550" s="83">
        <v>0</v>
      </c>
      <c r="O550" s="83">
        <v>0</v>
      </c>
      <c r="P550" s="83">
        <v>0</v>
      </c>
      <c r="Q550" s="83">
        <v>1000</v>
      </c>
      <c r="R550" s="83">
        <v>97000</v>
      </c>
      <c r="S550" s="83">
        <v>0</v>
      </c>
      <c r="T550" s="83">
        <v>0</v>
      </c>
      <c r="U550" s="84"/>
      <c r="V550" s="83">
        <v>1285270000</v>
      </c>
      <c r="W550" s="83">
        <v>24277000</v>
      </c>
      <c r="X550" s="83">
        <v>24277000</v>
      </c>
      <c r="Y550" s="83">
        <v>0</v>
      </c>
      <c r="Z550" s="83">
        <v>1257790000</v>
      </c>
      <c r="AA550" s="83">
        <v>0</v>
      </c>
      <c r="AB550" s="83">
        <v>1257790000</v>
      </c>
      <c r="AC550" s="83">
        <v>0</v>
      </c>
      <c r="AD550" s="83">
        <v>0</v>
      </c>
      <c r="AE550" s="83">
        <v>0</v>
      </c>
      <c r="AF550" s="83">
        <v>0</v>
      </c>
      <c r="AG550" s="83">
        <v>0</v>
      </c>
      <c r="AH550" s="83">
        <v>0</v>
      </c>
      <c r="AI550" s="83">
        <v>0</v>
      </c>
      <c r="AJ550" s="83">
        <v>0</v>
      </c>
      <c r="AK550" s="83">
        <v>0</v>
      </c>
      <c r="AL550" s="83">
        <v>0</v>
      </c>
      <c r="AM550" s="83">
        <v>0</v>
      </c>
      <c r="AN550" s="83">
        <v>0</v>
      </c>
      <c r="AO550" s="83">
        <v>0</v>
      </c>
      <c r="AP550" s="83">
        <v>0</v>
      </c>
      <c r="AQ550" s="83">
        <v>3203000</v>
      </c>
      <c r="AR550" s="82">
        <v>2016</v>
      </c>
      <c r="AS550" s="83">
        <v>1285270000</v>
      </c>
      <c r="AT550" s="83">
        <v>0</v>
      </c>
      <c r="AU550" s="83">
        <v>0</v>
      </c>
      <c r="AV550" s="83">
        <v>0</v>
      </c>
      <c r="AW550" s="83">
        <v>1285173000</v>
      </c>
      <c r="AX550" s="83">
        <v>0</v>
      </c>
      <c r="AY550" s="83">
        <v>0</v>
      </c>
      <c r="AZ550" s="83">
        <v>0</v>
      </c>
      <c r="BA550" s="83">
        <v>97000</v>
      </c>
      <c r="BB550" s="84" t="s">
        <v>780</v>
      </c>
    </row>
    <row r="551" spans="1:54" x14ac:dyDescent="0.25">
      <c r="A551" s="62" t="str">
        <f t="shared" si="8"/>
        <v>111821</v>
      </c>
      <c r="B551" s="68">
        <f>INDEX('Bilag 3'!$B$10:$B$637,MATCH('Data - enkelt'!A551,'Bilag 3'!$G$10:$G$637,0))</f>
        <v>11182</v>
      </c>
      <c r="C551" s="68">
        <f>INDEX('Bilag 3'!$D$10:$D$637,MATCH('Data - enkelt'!A551,'Bilag 3'!$G$10:$G$637,0))</f>
        <v>1</v>
      </c>
      <c r="D551" s="63" t="str">
        <f t="array" ref="D551">INDEX('Bilag 3'!$E$10:$E$636,MATCH(F551&amp;"_"&amp;G551,'Bilag 3'!$A$10:$A$636&amp;"_"&amp;'Bilag 3'!$C$10:$C$636,0))&amp;" - "&amp;INDEX('Bilag 3'!$F$10:$F$636,MATCH(F551&amp;"_"&amp;G551,'Bilag 3'!$A$10:$A$636&amp;"_"&amp;'Bilag 3'!$C$10:$C$636,0))</f>
        <v>HP Invest - Korte Danske Obligationer</v>
      </c>
      <c r="E551" s="82">
        <v>201612</v>
      </c>
      <c r="F551" s="82">
        <v>11182</v>
      </c>
      <c r="G551" s="82">
        <v>1</v>
      </c>
      <c r="H551" s="83">
        <v>39601000</v>
      </c>
      <c r="I551" s="83">
        <v>106000</v>
      </c>
      <c r="J551" s="83">
        <v>0</v>
      </c>
      <c r="K551" s="83">
        <v>3499000</v>
      </c>
      <c r="L551" s="83">
        <v>0</v>
      </c>
      <c r="M551" s="83">
        <v>0</v>
      </c>
      <c r="N551" s="83">
        <v>-6242000</v>
      </c>
      <c r="O551" s="83">
        <v>0</v>
      </c>
      <c r="P551" s="83">
        <v>0</v>
      </c>
      <c r="Q551" s="83">
        <v>1000</v>
      </c>
      <c r="R551" s="83">
        <v>10622000</v>
      </c>
      <c r="S551" s="83">
        <v>0</v>
      </c>
      <c r="T551" s="83">
        <v>0</v>
      </c>
      <c r="U551" s="84"/>
      <c r="V551" s="83">
        <v>1669759000</v>
      </c>
      <c r="W551" s="83">
        <v>17767000</v>
      </c>
      <c r="X551" s="83">
        <v>17767000</v>
      </c>
      <c r="Y551" s="83">
        <v>0</v>
      </c>
      <c r="Z551" s="83">
        <v>1591298000</v>
      </c>
      <c r="AA551" s="83">
        <v>1410186000</v>
      </c>
      <c r="AB551" s="83">
        <v>181112000</v>
      </c>
      <c r="AC551" s="83">
        <v>0</v>
      </c>
      <c r="AD551" s="83">
        <v>0</v>
      </c>
      <c r="AE551" s="83">
        <v>0</v>
      </c>
      <c r="AF551" s="83">
        <v>0</v>
      </c>
      <c r="AG551" s="83">
        <v>0</v>
      </c>
      <c r="AH551" s="83">
        <v>0</v>
      </c>
      <c r="AI551" s="83">
        <v>0</v>
      </c>
      <c r="AJ551" s="83">
        <v>0</v>
      </c>
      <c r="AK551" s="83">
        <v>0</v>
      </c>
      <c r="AL551" s="83">
        <v>0</v>
      </c>
      <c r="AM551" s="83">
        <v>459000</v>
      </c>
      <c r="AN551" s="83">
        <v>0</v>
      </c>
      <c r="AO551" s="83">
        <v>459000</v>
      </c>
      <c r="AP551" s="83">
        <v>0</v>
      </c>
      <c r="AQ551" s="83">
        <v>60236000</v>
      </c>
      <c r="AR551" s="82">
        <v>2016</v>
      </c>
      <c r="AS551" s="83">
        <v>1669759000</v>
      </c>
      <c r="AT551" s="83">
        <v>1087000</v>
      </c>
      <c r="AU551" s="83">
        <v>2000</v>
      </c>
      <c r="AV551" s="83">
        <v>1085000</v>
      </c>
      <c r="AW551" s="83">
        <v>1664668000</v>
      </c>
      <c r="AX551" s="83">
        <v>2848000</v>
      </c>
      <c r="AY551" s="83">
        <v>2848000</v>
      </c>
      <c r="AZ551" s="83">
        <v>0</v>
      </c>
      <c r="BA551" s="83">
        <v>1156000</v>
      </c>
      <c r="BB551" s="84" t="s">
        <v>780</v>
      </c>
    </row>
    <row r="552" spans="1:54" x14ac:dyDescent="0.25">
      <c r="A552" s="62" t="str">
        <f t="shared" si="8"/>
        <v>111822</v>
      </c>
      <c r="B552" s="68">
        <f>INDEX('Bilag 3'!$B$10:$B$637,MATCH('Data - enkelt'!A552,'Bilag 3'!$G$10:$G$637,0))</f>
        <v>11182</v>
      </c>
      <c r="C552" s="68">
        <f>INDEX('Bilag 3'!$D$10:$D$637,MATCH('Data - enkelt'!A552,'Bilag 3'!$G$10:$G$637,0))</f>
        <v>2</v>
      </c>
      <c r="D552" s="63" t="str">
        <f t="array" ref="D552">INDEX('Bilag 3'!$E$10:$E$636,MATCH(F552&amp;"_"&amp;G552,'Bilag 3'!$A$10:$A$636&amp;"_"&amp;'Bilag 3'!$C$10:$C$636,0))&amp;" - "&amp;INDEX('Bilag 3'!$F$10:$F$636,MATCH(F552&amp;"_"&amp;G552,'Bilag 3'!$A$10:$A$636&amp;"_"&amp;'Bilag 3'!$C$10:$C$636,0))</f>
        <v>HP Invest - Lange Danske Obligationer</v>
      </c>
      <c r="E552" s="82">
        <v>201612</v>
      </c>
      <c r="F552" s="82">
        <v>11182</v>
      </c>
      <c r="G552" s="82">
        <v>2</v>
      </c>
      <c r="H552" s="83">
        <v>789000</v>
      </c>
      <c r="I552" s="83">
        <v>12000</v>
      </c>
      <c r="J552" s="83">
        <v>0</v>
      </c>
      <c r="K552" s="83">
        <v>1479000</v>
      </c>
      <c r="L552" s="83">
        <v>0</v>
      </c>
      <c r="M552" s="83">
        <v>0</v>
      </c>
      <c r="N552" s="83">
        <v>-11000</v>
      </c>
      <c r="O552" s="83">
        <v>0</v>
      </c>
      <c r="P552" s="83">
        <v>0</v>
      </c>
      <c r="Q552" s="83">
        <v>0</v>
      </c>
      <c r="R552" s="83">
        <v>484000</v>
      </c>
      <c r="S552" s="83">
        <v>0</v>
      </c>
      <c r="T552" s="83">
        <v>0</v>
      </c>
      <c r="U552" s="84"/>
      <c r="V552" s="83">
        <v>46652000</v>
      </c>
      <c r="W552" s="83">
        <v>1648000</v>
      </c>
      <c r="X552" s="83">
        <v>1648000</v>
      </c>
      <c r="Y552" s="83">
        <v>0</v>
      </c>
      <c r="Z552" s="83">
        <v>41590000</v>
      </c>
      <c r="AA552" s="83">
        <v>36941000</v>
      </c>
      <c r="AB552" s="83">
        <v>4649000</v>
      </c>
      <c r="AC552" s="83">
        <v>0</v>
      </c>
      <c r="AD552" s="83">
        <v>0</v>
      </c>
      <c r="AE552" s="83">
        <v>0</v>
      </c>
      <c r="AF552" s="83">
        <v>0</v>
      </c>
      <c r="AG552" s="83">
        <v>0</v>
      </c>
      <c r="AH552" s="83">
        <v>0</v>
      </c>
      <c r="AI552" s="83">
        <v>0</v>
      </c>
      <c r="AJ552" s="83">
        <v>0</v>
      </c>
      <c r="AK552" s="83">
        <v>0</v>
      </c>
      <c r="AL552" s="83">
        <v>0</v>
      </c>
      <c r="AM552" s="83">
        <v>0</v>
      </c>
      <c r="AN552" s="83">
        <v>0</v>
      </c>
      <c r="AO552" s="83">
        <v>0</v>
      </c>
      <c r="AP552" s="83">
        <v>0</v>
      </c>
      <c r="AQ552" s="83">
        <v>3414000</v>
      </c>
      <c r="AR552" s="82">
        <v>2016</v>
      </c>
      <c r="AS552" s="83">
        <v>46652000</v>
      </c>
      <c r="AT552" s="83">
        <v>64000</v>
      </c>
      <c r="AU552" s="83">
        <v>0</v>
      </c>
      <c r="AV552" s="83">
        <v>64000</v>
      </c>
      <c r="AW552" s="83">
        <v>41256000</v>
      </c>
      <c r="AX552" s="83">
        <v>0</v>
      </c>
      <c r="AY552" s="83">
        <v>0</v>
      </c>
      <c r="AZ552" s="83">
        <v>0</v>
      </c>
      <c r="BA552" s="83">
        <v>5333000</v>
      </c>
      <c r="BB552" s="84" t="s">
        <v>780</v>
      </c>
    </row>
    <row r="553" spans="1:54" x14ac:dyDescent="0.25">
      <c r="A553" s="62" t="str">
        <f t="shared" si="8"/>
        <v>111823</v>
      </c>
      <c r="B553" s="68">
        <f>INDEX('Bilag 3'!$B$10:$B$637,MATCH('Data - enkelt'!A553,'Bilag 3'!$G$10:$G$637,0))</f>
        <v>11182</v>
      </c>
      <c r="C553" s="68">
        <f>INDEX('Bilag 3'!$D$10:$D$637,MATCH('Data - enkelt'!A553,'Bilag 3'!$G$10:$G$637,0))</f>
        <v>3</v>
      </c>
      <c r="D553" s="63" t="str">
        <f t="array" ref="D553">INDEX('Bilag 3'!$E$10:$E$636,MATCH(F553&amp;"_"&amp;G553,'Bilag 3'!$A$10:$A$636&amp;"_"&amp;'Bilag 3'!$C$10:$C$636,0))&amp;" - "&amp;INDEX('Bilag 3'!$F$10:$F$636,MATCH(F553&amp;"_"&amp;G553,'Bilag 3'!$A$10:$A$636&amp;"_"&amp;'Bilag 3'!$C$10:$C$636,0))</f>
        <v>HP Invest - Danske Obligationer Akk.</v>
      </c>
      <c r="E553" s="82">
        <v>201612</v>
      </c>
      <c r="F553" s="82">
        <v>11182</v>
      </c>
      <c r="G553" s="82">
        <v>3</v>
      </c>
      <c r="H553" s="83">
        <v>3466000</v>
      </c>
      <c r="I553" s="83">
        <v>31000</v>
      </c>
      <c r="J553" s="83">
        <v>0</v>
      </c>
      <c r="K553" s="83">
        <v>561000</v>
      </c>
      <c r="L553" s="83">
        <v>0</v>
      </c>
      <c r="M553" s="83">
        <v>0</v>
      </c>
      <c r="N553" s="83">
        <v>-728000</v>
      </c>
      <c r="O553" s="83">
        <v>0</v>
      </c>
      <c r="P553" s="83">
        <v>0</v>
      </c>
      <c r="Q553" s="83">
        <v>0</v>
      </c>
      <c r="R553" s="83">
        <v>1136000</v>
      </c>
      <c r="S553" s="83">
        <v>0</v>
      </c>
      <c r="T553" s="83">
        <v>0</v>
      </c>
      <c r="U553" s="84"/>
      <c r="V553" s="83">
        <v>141054000</v>
      </c>
      <c r="W553" s="83">
        <v>1024000</v>
      </c>
      <c r="X553" s="83">
        <v>1024000</v>
      </c>
      <c r="Y553" s="83">
        <v>0</v>
      </c>
      <c r="Z553" s="83">
        <v>132235000</v>
      </c>
      <c r="AA553" s="83">
        <v>118797000</v>
      </c>
      <c r="AB553" s="83">
        <v>13437000</v>
      </c>
      <c r="AC553" s="83">
        <v>0</v>
      </c>
      <c r="AD553" s="83">
        <v>0</v>
      </c>
      <c r="AE553" s="83">
        <v>0</v>
      </c>
      <c r="AF553" s="83">
        <v>0</v>
      </c>
      <c r="AG553" s="83">
        <v>0</v>
      </c>
      <c r="AH553" s="83">
        <v>0</v>
      </c>
      <c r="AI553" s="83">
        <v>0</v>
      </c>
      <c r="AJ553" s="83">
        <v>0</v>
      </c>
      <c r="AK553" s="83">
        <v>0</v>
      </c>
      <c r="AL553" s="83">
        <v>0</v>
      </c>
      <c r="AM553" s="83">
        <v>42000</v>
      </c>
      <c r="AN553" s="83">
        <v>0</v>
      </c>
      <c r="AO553" s="83">
        <v>42000</v>
      </c>
      <c r="AP553" s="83">
        <v>0</v>
      </c>
      <c r="AQ553" s="83">
        <v>7754000</v>
      </c>
      <c r="AR553" s="82">
        <v>2016</v>
      </c>
      <c r="AS553" s="83">
        <v>141054000</v>
      </c>
      <c r="AT553" s="83">
        <v>123000</v>
      </c>
      <c r="AU553" s="83">
        <v>0</v>
      </c>
      <c r="AV553" s="83">
        <v>122000</v>
      </c>
      <c r="AW553" s="83">
        <v>137108000</v>
      </c>
      <c r="AX553" s="83">
        <v>427000</v>
      </c>
      <c r="AY553" s="83">
        <v>427000</v>
      </c>
      <c r="AZ553" s="83">
        <v>0</v>
      </c>
      <c r="BA553" s="83">
        <v>3397000</v>
      </c>
      <c r="BB553" s="84" t="s">
        <v>780</v>
      </c>
    </row>
    <row r="554" spans="1:54" x14ac:dyDescent="0.25">
      <c r="A554" s="62" t="str">
        <f t="shared" si="8"/>
        <v>111831</v>
      </c>
      <c r="B554" s="68">
        <f>INDEX('Bilag 3'!$B$10:$B$637,MATCH('Data - enkelt'!A554,'Bilag 3'!$G$10:$G$637,0))</f>
        <v>11183</v>
      </c>
      <c r="C554" s="68">
        <f>INDEX('Bilag 3'!$D$10:$D$637,MATCH('Data - enkelt'!A554,'Bilag 3'!$G$10:$G$637,0))</f>
        <v>1</v>
      </c>
      <c r="D554" s="63" t="str">
        <f t="array" ref="D554">INDEX('Bilag 3'!$E$10:$E$636,MATCH(F554&amp;"_"&amp;G554,'Bilag 3'!$A$10:$A$636&amp;"_"&amp;'Bilag 3'!$C$10:$C$636,0))&amp;" - "&amp;INDEX('Bilag 3'!$F$10:$F$636,MATCH(F554&amp;"_"&amp;G554,'Bilag 3'!$A$10:$A$636&amp;"_"&amp;'Bilag 3'!$C$10:$C$636,0))</f>
        <v>Halberg-Gundersen Invest - Globale Aktier</v>
      </c>
      <c r="E554" s="82">
        <v>201612</v>
      </c>
      <c r="F554" s="82">
        <v>11183</v>
      </c>
      <c r="G554" s="82">
        <v>1</v>
      </c>
      <c r="H554" s="83">
        <v>37000</v>
      </c>
      <c r="I554" s="83">
        <v>0</v>
      </c>
      <c r="J554" s="83">
        <v>4709000</v>
      </c>
      <c r="K554" s="83">
        <v>0</v>
      </c>
      <c r="L554" s="83">
        <v>29094000</v>
      </c>
      <c r="M554" s="83">
        <v>0</v>
      </c>
      <c r="N554" s="83">
        <v>0</v>
      </c>
      <c r="O554" s="83">
        <v>-96000</v>
      </c>
      <c r="P554" s="83">
        <v>79000</v>
      </c>
      <c r="Q554" s="83">
        <v>94000</v>
      </c>
      <c r="R554" s="83">
        <v>1742000</v>
      </c>
      <c r="S554" s="83">
        <v>0</v>
      </c>
      <c r="T554" s="83">
        <v>651000</v>
      </c>
      <c r="U554" s="84"/>
      <c r="V554" s="83">
        <v>213954000</v>
      </c>
      <c r="W554" s="83">
        <v>20956000</v>
      </c>
      <c r="X554" s="83">
        <v>20956000</v>
      </c>
      <c r="Y554" s="83">
        <v>0</v>
      </c>
      <c r="Z554" s="83">
        <v>0</v>
      </c>
      <c r="AA554" s="83">
        <v>0</v>
      </c>
      <c r="AB554" s="83">
        <v>0</v>
      </c>
      <c r="AC554" s="83">
        <v>0</v>
      </c>
      <c r="AD554" s="83">
        <v>192850000</v>
      </c>
      <c r="AE554" s="83">
        <v>8511000</v>
      </c>
      <c r="AF554" s="83">
        <v>184339000</v>
      </c>
      <c r="AG554" s="83">
        <v>0</v>
      </c>
      <c r="AH554" s="83">
        <v>0</v>
      </c>
      <c r="AI554" s="83">
        <v>0</v>
      </c>
      <c r="AJ554" s="83">
        <v>0</v>
      </c>
      <c r="AK554" s="83">
        <v>0</v>
      </c>
      <c r="AL554" s="83">
        <v>0</v>
      </c>
      <c r="AM554" s="83">
        <v>0</v>
      </c>
      <c r="AN554" s="83">
        <v>0</v>
      </c>
      <c r="AO554" s="83">
        <v>0</v>
      </c>
      <c r="AP554" s="83">
        <v>0</v>
      </c>
      <c r="AQ554" s="83">
        <v>148000</v>
      </c>
      <c r="AR554" s="82">
        <v>2016</v>
      </c>
      <c r="AS554" s="83">
        <v>213954000</v>
      </c>
      <c r="AT554" s="83">
        <v>390000</v>
      </c>
      <c r="AU554" s="83">
        <v>390000</v>
      </c>
      <c r="AV554" s="83">
        <v>0</v>
      </c>
      <c r="AW554" s="83">
        <v>213564000</v>
      </c>
      <c r="AX554" s="83">
        <v>0</v>
      </c>
      <c r="AY554" s="83">
        <v>0</v>
      </c>
      <c r="AZ554" s="83">
        <v>0</v>
      </c>
      <c r="BA554" s="83">
        <v>0</v>
      </c>
      <c r="BB554" s="84" t="s">
        <v>780</v>
      </c>
    </row>
    <row r="555" spans="1:54" x14ac:dyDescent="0.25">
      <c r="A555" s="62" t="str">
        <f t="shared" si="8"/>
        <v>111841</v>
      </c>
      <c r="B555" s="68">
        <f>INDEX('Bilag 3'!$B$10:$B$637,MATCH('Data - enkelt'!A555,'Bilag 3'!$G$10:$G$637,0))</f>
        <v>11184</v>
      </c>
      <c r="C555" s="68">
        <f>INDEX('Bilag 3'!$D$10:$D$637,MATCH('Data - enkelt'!A555,'Bilag 3'!$G$10:$G$637,0))</f>
        <v>1</v>
      </c>
      <c r="D555" s="63" t="str">
        <f t="array" ref="D555">INDEX('Bilag 3'!$E$10:$E$636,MATCH(F555&amp;"_"&amp;G555,'Bilag 3'!$A$10:$A$636&amp;"_"&amp;'Bilag 3'!$C$10:$C$636,0))&amp;" - "&amp;INDEX('Bilag 3'!$F$10:$F$636,MATCH(F555&amp;"_"&amp;G555,'Bilag 3'!$A$10:$A$636&amp;"_"&amp;'Bilag 3'!$C$10:$C$636,0))</f>
        <v>ProCapture - Europe Index Fund - Accumulating KL</v>
      </c>
      <c r="E555" s="82">
        <v>201612</v>
      </c>
      <c r="F555" s="82">
        <v>11184</v>
      </c>
      <c r="G555" s="82">
        <v>1</v>
      </c>
      <c r="H555" s="83">
        <v>1000</v>
      </c>
      <c r="I555" s="83">
        <v>17000</v>
      </c>
      <c r="J555" s="83">
        <v>14786000</v>
      </c>
      <c r="K555" s="83">
        <v>0</v>
      </c>
      <c r="L555" s="83">
        <v>29580000</v>
      </c>
      <c r="M555" s="83">
        <v>0</v>
      </c>
      <c r="N555" s="83">
        <v>0</v>
      </c>
      <c r="O555" s="83">
        <v>792000</v>
      </c>
      <c r="P555" s="83">
        <v>6000</v>
      </c>
      <c r="Q555" s="83">
        <v>1552000</v>
      </c>
      <c r="R555" s="83">
        <v>1306000</v>
      </c>
      <c r="S555" s="83">
        <v>0</v>
      </c>
      <c r="T555" s="83">
        <v>967000</v>
      </c>
      <c r="U555" s="84"/>
      <c r="V555" s="83">
        <v>810073000</v>
      </c>
      <c r="W555" s="83">
        <v>4087000</v>
      </c>
      <c r="X555" s="83">
        <v>4087000</v>
      </c>
      <c r="Y555" s="83">
        <v>0</v>
      </c>
      <c r="Z555" s="83">
        <v>0</v>
      </c>
      <c r="AA555" s="83">
        <v>0</v>
      </c>
      <c r="AB555" s="83">
        <v>0</v>
      </c>
      <c r="AC555" s="83">
        <v>0</v>
      </c>
      <c r="AD555" s="83">
        <v>804715000</v>
      </c>
      <c r="AE555" s="83">
        <v>21279000</v>
      </c>
      <c r="AF555" s="83">
        <v>782421000</v>
      </c>
      <c r="AG555" s="83">
        <v>0</v>
      </c>
      <c r="AH555" s="83">
        <v>1015000</v>
      </c>
      <c r="AI555" s="83">
        <v>0</v>
      </c>
      <c r="AJ555" s="83">
        <v>0</v>
      </c>
      <c r="AK555" s="83">
        <v>0</v>
      </c>
      <c r="AL555" s="83">
        <v>0</v>
      </c>
      <c r="AM555" s="83">
        <v>0</v>
      </c>
      <c r="AN555" s="83">
        <v>0</v>
      </c>
      <c r="AO555" s="83">
        <v>0</v>
      </c>
      <c r="AP555" s="83">
        <v>0</v>
      </c>
      <c r="AQ555" s="83">
        <v>1271000</v>
      </c>
      <c r="AR555" s="82">
        <v>2016</v>
      </c>
      <c r="AS555" s="83">
        <v>810073000</v>
      </c>
      <c r="AT555" s="83">
        <v>0</v>
      </c>
      <c r="AU555" s="83">
        <v>0</v>
      </c>
      <c r="AV555" s="83">
        <v>0</v>
      </c>
      <c r="AW555" s="83">
        <v>809749000</v>
      </c>
      <c r="AX555" s="83">
        <v>0</v>
      </c>
      <c r="AY555" s="83">
        <v>0</v>
      </c>
      <c r="AZ555" s="83">
        <v>0</v>
      </c>
      <c r="BA555" s="83">
        <v>324000</v>
      </c>
      <c r="BB555" s="84" t="s">
        <v>780</v>
      </c>
    </row>
    <row r="556" spans="1:54" x14ac:dyDescent="0.25">
      <c r="A556" s="62" t="str">
        <f t="shared" si="8"/>
        <v>111842</v>
      </c>
      <c r="B556" s="68">
        <f>INDEX('Bilag 3'!$B$10:$B$637,MATCH('Data - enkelt'!A556,'Bilag 3'!$G$10:$G$637,0))</f>
        <v>11184</v>
      </c>
      <c r="C556" s="68">
        <f>INDEX('Bilag 3'!$D$10:$D$637,MATCH('Data - enkelt'!A556,'Bilag 3'!$G$10:$G$637,0))</f>
        <v>2</v>
      </c>
      <c r="D556" s="63" t="str">
        <f t="array" ref="D556">INDEX('Bilag 3'!$E$10:$E$636,MATCH(F556&amp;"_"&amp;G556,'Bilag 3'!$A$10:$A$636&amp;"_"&amp;'Bilag 3'!$C$10:$C$636,0))&amp;" - "&amp;INDEX('Bilag 3'!$F$10:$F$636,MATCH(F556&amp;"_"&amp;G556,'Bilag 3'!$A$10:$A$636&amp;"_"&amp;'Bilag 3'!$C$10:$C$636,0))</f>
        <v>ProCapture - Global AC Index Fund - Accumulating KL</v>
      </c>
      <c r="E556" s="82">
        <v>201612</v>
      </c>
      <c r="F556" s="82">
        <v>11184</v>
      </c>
      <c r="G556" s="82">
        <v>2</v>
      </c>
      <c r="H556" s="83">
        <v>4000</v>
      </c>
      <c r="I556" s="83">
        <v>3000</v>
      </c>
      <c r="J556" s="83">
        <v>7397000</v>
      </c>
      <c r="K556" s="83">
        <v>0</v>
      </c>
      <c r="L556" s="83">
        <v>22347000</v>
      </c>
      <c r="M556" s="83">
        <v>0</v>
      </c>
      <c r="N556" s="83">
        <v>0</v>
      </c>
      <c r="O556" s="83">
        <v>-267000</v>
      </c>
      <c r="P556" s="83">
        <v>-3000</v>
      </c>
      <c r="Q556" s="83">
        <v>96000</v>
      </c>
      <c r="R556" s="83">
        <v>722000</v>
      </c>
      <c r="S556" s="83">
        <v>0</v>
      </c>
      <c r="T556" s="83">
        <v>830000</v>
      </c>
      <c r="U556" s="84"/>
      <c r="V556" s="83">
        <v>295630000</v>
      </c>
      <c r="W556" s="83">
        <v>999000</v>
      </c>
      <c r="X556" s="83">
        <v>999000</v>
      </c>
      <c r="Y556" s="83">
        <v>0</v>
      </c>
      <c r="Z556" s="83">
        <v>0</v>
      </c>
      <c r="AA556" s="83">
        <v>0</v>
      </c>
      <c r="AB556" s="83">
        <v>0</v>
      </c>
      <c r="AC556" s="83">
        <v>0</v>
      </c>
      <c r="AD556" s="83">
        <v>293964000</v>
      </c>
      <c r="AE556" s="83">
        <v>1983000</v>
      </c>
      <c r="AF556" s="83">
        <v>291981000</v>
      </c>
      <c r="AG556" s="83">
        <v>0</v>
      </c>
      <c r="AH556" s="83">
        <v>1000</v>
      </c>
      <c r="AI556" s="83">
        <v>0</v>
      </c>
      <c r="AJ556" s="83">
        <v>0</v>
      </c>
      <c r="AK556" s="83">
        <v>0</v>
      </c>
      <c r="AL556" s="83">
        <v>0</v>
      </c>
      <c r="AM556" s="83">
        <v>0</v>
      </c>
      <c r="AN556" s="83">
        <v>0</v>
      </c>
      <c r="AO556" s="83">
        <v>0</v>
      </c>
      <c r="AP556" s="83">
        <v>0</v>
      </c>
      <c r="AQ556" s="83">
        <v>667000</v>
      </c>
      <c r="AR556" s="82">
        <v>2016</v>
      </c>
      <c r="AS556" s="83">
        <v>295630000</v>
      </c>
      <c r="AT556" s="83">
        <v>0</v>
      </c>
      <c r="AU556" s="83">
        <v>0</v>
      </c>
      <c r="AV556" s="83">
        <v>0</v>
      </c>
      <c r="AW556" s="83">
        <v>295198000</v>
      </c>
      <c r="AX556" s="83">
        <v>0</v>
      </c>
      <c r="AY556" s="83">
        <v>0</v>
      </c>
      <c r="AZ556" s="83">
        <v>0</v>
      </c>
      <c r="BA556" s="83">
        <v>433000</v>
      </c>
      <c r="BB556" s="84" t="s">
        <v>780</v>
      </c>
    </row>
    <row r="557" spans="1:54" x14ac:dyDescent="0.25">
      <c r="A557" s="62" t="str">
        <f t="shared" si="8"/>
        <v>111843</v>
      </c>
      <c r="B557" s="68">
        <f>INDEX('Bilag 3'!$B$10:$B$637,MATCH('Data - enkelt'!A557,'Bilag 3'!$G$10:$G$637,0))</f>
        <v>11184</v>
      </c>
      <c r="C557" s="68">
        <f>INDEX('Bilag 3'!$D$10:$D$637,MATCH('Data - enkelt'!A557,'Bilag 3'!$G$10:$G$637,0))</f>
        <v>3</v>
      </c>
      <c r="D557" s="63" t="str">
        <f t="array" ref="D557">INDEX('Bilag 3'!$E$10:$E$636,MATCH(F557&amp;"_"&amp;G557,'Bilag 3'!$A$10:$A$636&amp;"_"&amp;'Bilag 3'!$C$10:$C$636,0))&amp;" - "&amp;INDEX('Bilag 3'!$F$10:$F$636,MATCH(F557&amp;"_"&amp;G557,'Bilag 3'!$A$10:$A$636&amp;"_"&amp;'Bilag 3'!$C$10:$C$636,0))</f>
        <v>ProCapture - Global Emerging Markets Index Fund - Accumulating KL</v>
      </c>
      <c r="E557" s="82">
        <v>201612</v>
      </c>
      <c r="F557" s="82">
        <v>11184</v>
      </c>
      <c r="G557" s="82">
        <v>3</v>
      </c>
      <c r="H557" s="83">
        <v>-4000</v>
      </c>
      <c r="I557" s="83">
        <v>11000</v>
      </c>
      <c r="J557" s="83">
        <v>8490000</v>
      </c>
      <c r="K557" s="83">
        <v>0</v>
      </c>
      <c r="L557" s="83">
        <v>33608000</v>
      </c>
      <c r="M557" s="83">
        <v>0</v>
      </c>
      <c r="N557" s="83">
        <v>0</v>
      </c>
      <c r="O557" s="83">
        <v>-567000</v>
      </c>
      <c r="P557" s="83">
        <v>15000</v>
      </c>
      <c r="Q557" s="83">
        <v>453000</v>
      </c>
      <c r="R557" s="83">
        <v>1037000</v>
      </c>
      <c r="S557" s="83">
        <v>0</v>
      </c>
      <c r="T557" s="83">
        <v>942000</v>
      </c>
      <c r="U557" s="84"/>
      <c r="V557" s="83">
        <v>362205000</v>
      </c>
      <c r="W557" s="83">
        <v>452000</v>
      </c>
      <c r="X557" s="83">
        <v>452000</v>
      </c>
      <c r="Y557" s="83">
        <v>0</v>
      </c>
      <c r="Z557" s="83">
        <v>0</v>
      </c>
      <c r="AA557" s="83">
        <v>0</v>
      </c>
      <c r="AB557" s="83">
        <v>0</v>
      </c>
      <c r="AC557" s="83">
        <v>0</v>
      </c>
      <c r="AD557" s="83">
        <v>360841000</v>
      </c>
      <c r="AE557" s="83">
        <v>0</v>
      </c>
      <c r="AF557" s="83">
        <v>360144000</v>
      </c>
      <c r="AG557" s="83">
        <v>0</v>
      </c>
      <c r="AH557" s="83">
        <v>696000</v>
      </c>
      <c r="AI557" s="83">
        <v>0</v>
      </c>
      <c r="AJ557" s="83">
        <v>0</v>
      </c>
      <c r="AK557" s="83">
        <v>0</v>
      </c>
      <c r="AL557" s="83">
        <v>0</v>
      </c>
      <c r="AM557" s="83">
        <v>0</v>
      </c>
      <c r="AN557" s="83">
        <v>0</v>
      </c>
      <c r="AO557" s="83">
        <v>0</v>
      </c>
      <c r="AP557" s="83">
        <v>0</v>
      </c>
      <c r="AQ557" s="83">
        <v>913000</v>
      </c>
      <c r="AR557" s="82">
        <v>2016</v>
      </c>
      <c r="AS557" s="83">
        <v>362205000</v>
      </c>
      <c r="AT557" s="83">
        <v>0</v>
      </c>
      <c r="AU557" s="83">
        <v>0</v>
      </c>
      <c r="AV557" s="83">
        <v>0</v>
      </c>
      <c r="AW557" s="83">
        <v>362185000</v>
      </c>
      <c r="AX557" s="83">
        <v>0</v>
      </c>
      <c r="AY557" s="83">
        <v>0</v>
      </c>
      <c r="AZ557" s="83">
        <v>0</v>
      </c>
      <c r="BA557" s="83">
        <v>21000</v>
      </c>
      <c r="BB557" s="84" t="s">
        <v>780</v>
      </c>
    </row>
    <row r="558" spans="1:54" x14ac:dyDescent="0.25">
      <c r="A558" s="62" t="str">
        <f t="shared" si="8"/>
        <v>111844</v>
      </c>
      <c r="B558" s="68">
        <f>INDEX('Bilag 3'!$B$10:$B$637,MATCH('Data - enkelt'!A558,'Bilag 3'!$G$10:$G$637,0))</f>
        <v>11184</v>
      </c>
      <c r="C558" s="68">
        <f>INDEX('Bilag 3'!$D$10:$D$637,MATCH('Data - enkelt'!A558,'Bilag 3'!$G$10:$G$637,0))</f>
        <v>4</v>
      </c>
      <c r="D558" s="63" t="str">
        <f t="array" ref="D558">INDEX('Bilag 3'!$E$10:$E$636,MATCH(F558&amp;"_"&amp;G558,'Bilag 3'!$A$10:$A$636&amp;"_"&amp;'Bilag 3'!$C$10:$C$636,0))&amp;" - "&amp;INDEX('Bilag 3'!$F$10:$F$636,MATCH(F558&amp;"_"&amp;G558,'Bilag 3'!$A$10:$A$636&amp;"_"&amp;'Bilag 3'!$C$10:$C$636,0))</f>
        <v>ProCapture - Japan Index Fund - Accumulating KL</v>
      </c>
      <c r="E558" s="82">
        <v>201612</v>
      </c>
      <c r="F558" s="82">
        <v>11184</v>
      </c>
      <c r="G558" s="82">
        <v>4</v>
      </c>
      <c r="H558" s="83">
        <v>0</v>
      </c>
      <c r="I558" s="83">
        <v>5000</v>
      </c>
      <c r="J558" s="83">
        <v>18820000</v>
      </c>
      <c r="K558" s="83">
        <v>0</v>
      </c>
      <c r="L558" s="83">
        <v>29895000</v>
      </c>
      <c r="M558" s="83">
        <v>0</v>
      </c>
      <c r="N558" s="83">
        <v>0</v>
      </c>
      <c r="O558" s="83">
        <v>37000</v>
      </c>
      <c r="P558" s="83">
        <v>8000</v>
      </c>
      <c r="Q558" s="83">
        <v>184000</v>
      </c>
      <c r="R558" s="83">
        <v>2538000</v>
      </c>
      <c r="S558" s="83">
        <v>0</v>
      </c>
      <c r="T558" s="83">
        <v>2822000</v>
      </c>
      <c r="U558" s="84"/>
      <c r="V558" s="83">
        <v>1003993000</v>
      </c>
      <c r="W558" s="83">
        <v>6388000</v>
      </c>
      <c r="X558" s="83">
        <v>6388000</v>
      </c>
      <c r="Y558" s="83">
        <v>0</v>
      </c>
      <c r="Z558" s="83">
        <v>0</v>
      </c>
      <c r="AA558" s="83">
        <v>0</v>
      </c>
      <c r="AB558" s="83">
        <v>0</v>
      </c>
      <c r="AC558" s="83">
        <v>0</v>
      </c>
      <c r="AD558" s="83">
        <v>996315000</v>
      </c>
      <c r="AE558" s="83">
        <v>0</v>
      </c>
      <c r="AF558" s="83">
        <v>996315000</v>
      </c>
      <c r="AG558" s="83">
        <v>0</v>
      </c>
      <c r="AH558" s="83">
        <v>0</v>
      </c>
      <c r="AI558" s="83">
        <v>0</v>
      </c>
      <c r="AJ558" s="83">
        <v>0</v>
      </c>
      <c r="AK558" s="83">
        <v>0</v>
      </c>
      <c r="AL558" s="83">
        <v>0</v>
      </c>
      <c r="AM558" s="83">
        <v>0</v>
      </c>
      <c r="AN558" s="83">
        <v>0</v>
      </c>
      <c r="AO558" s="83">
        <v>0</v>
      </c>
      <c r="AP558" s="83">
        <v>0</v>
      </c>
      <c r="AQ558" s="83">
        <v>1290000</v>
      </c>
      <c r="AR558" s="82">
        <v>2016</v>
      </c>
      <c r="AS558" s="83">
        <v>1003993000</v>
      </c>
      <c r="AT558" s="83">
        <v>0</v>
      </c>
      <c r="AU558" s="83">
        <v>0</v>
      </c>
      <c r="AV558" s="83">
        <v>0</v>
      </c>
      <c r="AW558" s="83">
        <v>1001416000</v>
      </c>
      <c r="AX558" s="83">
        <v>0</v>
      </c>
      <c r="AY558" s="83">
        <v>0</v>
      </c>
      <c r="AZ558" s="83">
        <v>0</v>
      </c>
      <c r="BA558" s="83">
        <v>2577000</v>
      </c>
      <c r="BB558" s="84" t="s">
        <v>780</v>
      </c>
    </row>
    <row r="559" spans="1:54" x14ac:dyDescent="0.25">
      <c r="A559" s="62" t="str">
        <f t="shared" si="8"/>
        <v>111845</v>
      </c>
      <c r="B559" s="68">
        <f>INDEX('Bilag 3'!$B$10:$B$637,MATCH('Data - enkelt'!A559,'Bilag 3'!$G$10:$G$637,0))</f>
        <v>11184</v>
      </c>
      <c r="C559" s="68">
        <f>INDEX('Bilag 3'!$D$10:$D$637,MATCH('Data - enkelt'!A559,'Bilag 3'!$G$10:$G$637,0))</f>
        <v>5</v>
      </c>
      <c r="D559" s="63" t="str">
        <f t="array" ref="D559">INDEX('Bilag 3'!$E$10:$E$636,MATCH(F559&amp;"_"&amp;G559,'Bilag 3'!$A$10:$A$636&amp;"_"&amp;'Bilag 3'!$C$10:$C$636,0))&amp;" - "&amp;INDEX('Bilag 3'!$F$10:$F$636,MATCH(F559&amp;"_"&amp;G559,'Bilag 3'!$A$10:$A$636&amp;"_"&amp;'Bilag 3'!$C$10:$C$636,0))</f>
        <v>ProCapture - Norway Index Fund - Accumulating KL</v>
      </c>
      <c r="E559" s="82">
        <v>201612</v>
      </c>
      <c r="F559" s="82">
        <v>11184</v>
      </c>
      <c r="G559" s="82">
        <v>5</v>
      </c>
      <c r="H559" s="83">
        <v>2000</v>
      </c>
      <c r="I559" s="83">
        <v>0</v>
      </c>
      <c r="J559" s="83">
        <v>1725000</v>
      </c>
      <c r="K559" s="83">
        <v>0</v>
      </c>
      <c r="L559" s="83">
        <v>4296000</v>
      </c>
      <c r="M559" s="83">
        <v>0</v>
      </c>
      <c r="N559" s="83">
        <v>0</v>
      </c>
      <c r="O559" s="83">
        <v>-2000</v>
      </c>
      <c r="P559" s="83">
        <v>0</v>
      </c>
      <c r="Q559" s="83">
        <v>45000</v>
      </c>
      <c r="R559" s="83">
        <v>107000</v>
      </c>
      <c r="S559" s="83">
        <v>0</v>
      </c>
      <c r="T559" s="83">
        <v>12000</v>
      </c>
      <c r="U559" s="84"/>
      <c r="V559" s="83">
        <v>38093000</v>
      </c>
      <c r="W559" s="83">
        <v>84000</v>
      </c>
      <c r="X559" s="83">
        <v>84000</v>
      </c>
      <c r="Y559" s="83">
        <v>0</v>
      </c>
      <c r="Z559" s="83">
        <v>0</v>
      </c>
      <c r="AA559" s="83">
        <v>0</v>
      </c>
      <c r="AB559" s="83">
        <v>0</v>
      </c>
      <c r="AC559" s="83">
        <v>0</v>
      </c>
      <c r="AD559" s="83">
        <v>38010000</v>
      </c>
      <c r="AE559" s="83">
        <v>844000</v>
      </c>
      <c r="AF559" s="83">
        <v>37165000</v>
      </c>
      <c r="AG559" s="83">
        <v>0</v>
      </c>
      <c r="AH559" s="83">
        <v>0</v>
      </c>
      <c r="AI559" s="83">
        <v>0</v>
      </c>
      <c r="AJ559" s="83">
        <v>0</v>
      </c>
      <c r="AK559" s="83">
        <v>0</v>
      </c>
      <c r="AL559" s="83">
        <v>0</v>
      </c>
      <c r="AM559" s="83">
        <v>0</v>
      </c>
      <c r="AN559" s="83">
        <v>0</v>
      </c>
      <c r="AO559" s="83">
        <v>0</v>
      </c>
      <c r="AP559" s="83">
        <v>0</v>
      </c>
      <c r="AQ559" s="83">
        <v>0</v>
      </c>
      <c r="AR559" s="82">
        <v>2016</v>
      </c>
      <c r="AS559" s="83">
        <v>38093000</v>
      </c>
      <c r="AT559" s="83">
        <v>0</v>
      </c>
      <c r="AU559" s="83">
        <v>0</v>
      </c>
      <c r="AV559" s="83">
        <v>0</v>
      </c>
      <c r="AW559" s="83">
        <v>38092000</v>
      </c>
      <c r="AX559" s="83">
        <v>0</v>
      </c>
      <c r="AY559" s="83">
        <v>0</v>
      </c>
      <c r="AZ559" s="83">
        <v>0</v>
      </c>
      <c r="BA559" s="83">
        <v>2000</v>
      </c>
      <c r="BB559" s="84" t="s">
        <v>780</v>
      </c>
    </row>
    <row r="560" spans="1:54" x14ac:dyDescent="0.25">
      <c r="A560" s="62" t="str">
        <f t="shared" si="8"/>
        <v>111846</v>
      </c>
      <c r="B560" s="68">
        <f>INDEX('Bilag 3'!$B$10:$B$637,MATCH('Data - enkelt'!A560,'Bilag 3'!$G$10:$G$637,0))</f>
        <v>11184</v>
      </c>
      <c r="C560" s="68">
        <f>INDEX('Bilag 3'!$D$10:$D$637,MATCH('Data - enkelt'!A560,'Bilag 3'!$G$10:$G$637,0))</f>
        <v>6</v>
      </c>
      <c r="D560" s="63" t="str">
        <f t="array" ref="D560">INDEX('Bilag 3'!$E$10:$E$636,MATCH(F560&amp;"_"&amp;G560,'Bilag 3'!$A$10:$A$636&amp;"_"&amp;'Bilag 3'!$C$10:$C$636,0))&amp;" - "&amp;INDEX('Bilag 3'!$F$10:$F$636,MATCH(F560&amp;"_"&amp;G560,'Bilag 3'!$A$10:$A$636&amp;"_"&amp;'Bilag 3'!$C$10:$C$636,0))</f>
        <v>ProCapture - Pacific incl. Canada ex. Japan Index Fund - Accumulating KL</v>
      </c>
      <c r="E560" s="82">
        <v>201612</v>
      </c>
      <c r="F560" s="82">
        <v>11184</v>
      </c>
      <c r="G560" s="82">
        <v>6</v>
      </c>
      <c r="H560" s="83">
        <v>10000</v>
      </c>
      <c r="I560" s="83">
        <v>3000</v>
      </c>
      <c r="J560" s="83">
        <v>19542000</v>
      </c>
      <c r="K560" s="83">
        <v>0</v>
      </c>
      <c r="L560" s="83">
        <v>70172000</v>
      </c>
      <c r="M560" s="83">
        <v>0</v>
      </c>
      <c r="N560" s="83">
        <v>0</v>
      </c>
      <c r="O560" s="83">
        <v>377000</v>
      </c>
      <c r="P560" s="83">
        <v>-1000</v>
      </c>
      <c r="Q560" s="83">
        <v>31000</v>
      </c>
      <c r="R560" s="83">
        <v>1572000</v>
      </c>
      <c r="S560" s="83">
        <v>0</v>
      </c>
      <c r="T560" s="83">
        <v>1212000</v>
      </c>
      <c r="U560" s="84"/>
      <c r="V560" s="83">
        <v>638643000</v>
      </c>
      <c r="W560" s="83">
        <v>1696000</v>
      </c>
      <c r="X560" s="83">
        <v>1696000</v>
      </c>
      <c r="Y560" s="83">
        <v>0</v>
      </c>
      <c r="Z560" s="83">
        <v>0</v>
      </c>
      <c r="AA560" s="83">
        <v>0</v>
      </c>
      <c r="AB560" s="83">
        <v>0</v>
      </c>
      <c r="AC560" s="83">
        <v>0</v>
      </c>
      <c r="AD560" s="83">
        <v>635866000</v>
      </c>
      <c r="AE560" s="83">
        <v>0</v>
      </c>
      <c r="AF560" s="83">
        <v>635866000</v>
      </c>
      <c r="AG560" s="83">
        <v>0</v>
      </c>
      <c r="AH560" s="83">
        <v>0</v>
      </c>
      <c r="AI560" s="83">
        <v>0</v>
      </c>
      <c r="AJ560" s="83">
        <v>0</v>
      </c>
      <c r="AK560" s="83">
        <v>0</v>
      </c>
      <c r="AL560" s="83">
        <v>0</v>
      </c>
      <c r="AM560" s="83">
        <v>0</v>
      </c>
      <c r="AN560" s="83">
        <v>0</v>
      </c>
      <c r="AO560" s="83">
        <v>0</v>
      </c>
      <c r="AP560" s="83">
        <v>0</v>
      </c>
      <c r="AQ560" s="83">
        <v>1081000</v>
      </c>
      <c r="AR560" s="82">
        <v>2016</v>
      </c>
      <c r="AS560" s="83">
        <v>638643000</v>
      </c>
      <c r="AT560" s="83">
        <v>0</v>
      </c>
      <c r="AU560" s="83">
        <v>0</v>
      </c>
      <c r="AV560" s="83">
        <v>0</v>
      </c>
      <c r="AW560" s="83">
        <v>638609000</v>
      </c>
      <c r="AX560" s="83">
        <v>0</v>
      </c>
      <c r="AY560" s="83">
        <v>0</v>
      </c>
      <c r="AZ560" s="83">
        <v>0</v>
      </c>
      <c r="BA560" s="83">
        <v>34000</v>
      </c>
      <c r="BB560" s="84" t="s">
        <v>780</v>
      </c>
    </row>
    <row r="561" spans="1:54" x14ac:dyDescent="0.25">
      <c r="A561" s="62" t="str">
        <f t="shared" si="8"/>
        <v>111847</v>
      </c>
      <c r="B561" s="68">
        <f>INDEX('Bilag 3'!$B$10:$B$637,MATCH('Data - enkelt'!A561,'Bilag 3'!$G$10:$G$637,0))</f>
        <v>11184</v>
      </c>
      <c r="C561" s="68">
        <f>INDEX('Bilag 3'!$D$10:$D$637,MATCH('Data - enkelt'!A561,'Bilag 3'!$G$10:$G$637,0))</f>
        <v>7</v>
      </c>
      <c r="D561" s="63" t="str">
        <f t="array" ref="D561">INDEX('Bilag 3'!$E$10:$E$636,MATCH(F561&amp;"_"&amp;G561,'Bilag 3'!$A$10:$A$636&amp;"_"&amp;'Bilag 3'!$C$10:$C$636,0))&amp;" - "&amp;INDEX('Bilag 3'!$F$10:$F$636,MATCH(F561&amp;"_"&amp;G561,'Bilag 3'!$A$10:$A$636&amp;"_"&amp;'Bilag 3'!$C$10:$C$636,0))</f>
        <v>ProCapture - Sweden Index Fund - Accumulating KL</v>
      </c>
      <c r="E561" s="82">
        <v>201612</v>
      </c>
      <c r="F561" s="82">
        <v>11184</v>
      </c>
      <c r="G561" s="82">
        <v>7</v>
      </c>
      <c r="H561" s="83">
        <v>0</v>
      </c>
      <c r="I561" s="83">
        <v>0</v>
      </c>
      <c r="J561" s="83">
        <v>13344000</v>
      </c>
      <c r="K561" s="83">
        <v>0</v>
      </c>
      <c r="L561" s="83">
        <v>29561000</v>
      </c>
      <c r="M561" s="83">
        <v>0</v>
      </c>
      <c r="N561" s="83">
        <v>0</v>
      </c>
      <c r="O561" s="83">
        <v>0</v>
      </c>
      <c r="P561" s="83">
        <v>0</v>
      </c>
      <c r="Q561" s="83">
        <v>102000</v>
      </c>
      <c r="R561" s="83">
        <v>997000</v>
      </c>
      <c r="S561" s="83">
        <v>0</v>
      </c>
      <c r="T561" s="83">
        <v>33000</v>
      </c>
      <c r="U561" s="84"/>
      <c r="V561" s="83">
        <v>404073000</v>
      </c>
      <c r="W561" s="83">
        <v>954000</v>
      </c>
      <c r="X561" s="83">
        <v>954000</v>
      </c>
      <c r="Y561" s="83">
        <v>0</v>
      </c>
      <c r="Z561" s="83">
        <v>0</v>
      </c>
      <c r="AA561" s="83">
        <v>0</v>
      </c>
      <c r="AB561" s="83">
        <v>0</v>
      </c>
      <c r="AC561" s="83">
        <v>0</v>
      </c>
      <c r="AD561" s="83">
        <v>403111000</v>
      </c>
      <c r="AE561" s="83">
        <v>0</v>
      </c>
      <c r="AF561" s="83">
        <v>403111000</v>
      </c>
      <c r="AG561" s="83">
        <v>0</v>
      </c>
      <c r="AH561" s="83">
        <v>0</v>
      </c>
      <c r="AI561" s="83">
        <v>0</v>
      </c>
      <c r="AJ561" s="83">
        <v>0</v>
      </c>
      <c r="AK561" s="83">
        <v>0</v>
      </c>
      <c r="AL561" s="83">
        <v>0</v>
      </c>
      <c r="AM561" s="83">
        <v>0</v>
      </c>
      <c r="AN561" s="83">
        <v>0</v>
      </c>
      <c r="AO561" s="83">
        <v>0</v>
      </c>
      <c r="AP561" s="83">
        <v>0</v>
      </c>
      <c r="AQ561" s="83">
        <v>7000</v>
      </c>
      <c r="AR561" s="82">
        <v>2016</v>
      </c>
      <c r="AS561" s="83">
        <v>404073000</v>
      </c>
      <c r="AT561" s="83">
        <v>0</v>
      </c>
      <c r="AU561" s="83">
        <v>0</v>
      </c>
      <c r="AV561" s="83">
        <v>0</v>
      </c>
      <c r="AW561" s="83">
        <v>404052000</v>
      </c>
      <c r="AX561" s="83">
        <v>0</v>
      </c>
      <c r="AY561" s="83">
        <v>0</v>
      </c>
      <c r="AZ561" s="83">
        <v>0</v>
      </c>
      <c r="BA561" s="83">
        <v>21000</v>
      </c>
      <c r="BB561" s="84" t="s">
        <v>780</v>
      </c>
    </row>
    <row r="562" spans="1:54" x14ac:dyDescent="0.25">
      <c r="A562" s="62" t="str">
        <f t="shared" si="8"/>
        <v>111848</v>
      </c>
      <c r="B562" s="68">
        <f>INDEX('Bilag 3'!$B$10:$B$637,MATCH('Data - enkelt'!A562,'Bilag 3'!$G$10:$G$637,0))</f>
        <v>11184</v>
      </c>
      <c r="C562" s="68">
        <f>INDEX('Bilag 3'!$D$10:$D$637,MATCH('Data - enkelt'!A562,'Bilag 3'!$G$10:$G$637,0))</f>
        <v>8</v>
      </c>
      <c r="D562" s="63" t="str">
        <f t="array" ref="D562">INDEX('Bilag 3'!$E$10:$E$636,MATCH(F562&amp;"_"&amp;G562,'Bilag 3'!$A$10:$A$636&amp;"_"&amp;'Bilag 3'!$C$10:$C$636,0))&amp;" - "&amp;INDEX('Bilag 3'!$F$10:$F$636,MATCH(F562&amp;"_"&amp;G562,'Bilag 3'!$A$10:$A$636&amp;"_"&amp;'Bilag 3'!$C$10:$C$636,0))</f>
        <v>ProCapture - USA Index Fund - Accumulating KL</v>
      </c>
      <c r="E562" s="82">
        <v>201612</v>
      </c>
      <c r="F562" s="82">
        <v>11184</v>
      </c>
      <c r="G562" s="82">
        <v>8</v>
      </c>
      <c r="H562" s="83">
        <v>-47000</v>
      </c>
      <c r="I562" s="83">
        <v>18000</v>
      </c>
      <c r="J562" s="83">
        <v>20849000</v>
      </c>
      <c r="K562" s="83">
        <v>0</v>
      </c>
      <c r="L562" s="83">
        <v>83480000</v>
      </c>
      <c r="M562" s="83">
        <v>0</v>
      </c>
      <c r="N562" s="83">
        <v>-3733000</v>
      </c>
      <c r="O562" s="83">
        <v>-189000</v>
      </c>
      <c r="P562" s="83">
        <v>46000</v>
      </c>
      <c r="Q562" s="83">
        <v>267000</v>
      </c>
      <c r="R562" s="83">
        <v>2322000</v>
      </c>
      <c r="S562" s="83">
        <v>0</v>
      </c>
      <c r="T562" s="83">
        <v>2567000</v>
      </c>
      <c r="U562" s="84"/>
      <c r="V562" s="83">
        <v>632641000</v>
      </c>
      <c r="W562" s="83">
        <v>4754000</v>
      </c>
      <c r="X562" s="83">
        <v>4754000</v>
      </c>
      <c r="Y562" s="83">
        <v>0</v>
      </c>
      <c r="Z562" s="83">
        <v>0</v>
      </c>
      <c r="AA562" s="83">
        <v>0</v>
      </c>
      <c r="AB562" s="83">
        <v>0</v>
      </c>
      <c r="AC562" s="83">
        <v>0</v>
      </c>
      <c r="AD562" s="83">
        <v>627062000</v>
      </c>
      <c r="AE562" s="83">
        <v>0</v>
      </c>
      <c r="AF562" s="83">
        <v>627062000</v>
      </c>
      <c r="AG562" s="83">
        <v>0</v>
      </c>
      <c r="AH562" s="83">
        <v>0</v>
      </c>
      <c r="AI562" s="83">
        <v>0</v>
      </c>
      <c r="AJ562" s="83">
        <v>0</v>
      </c>
      <c r="AK562" s="83">
        <v>0</v>
      </c>
      <c r="AL562" s="83">
        <v>0</v>
      </c>
      <c r="AM562" s="83">
        <v>38000</v>
      </c>
      <c r="AN562" s="83">
        <v>0</v>
      </c>
      <c r="AO562" s="83">
        <v>38000</v>
      </c>
      <c r="AP562" s="83">
        <v>0</v>
      </c>
      <c r="AQ562" s="83">
        <v>786000</v>
      </c>
      <c r="AR562" s="82">
        <v>2016</v>
      </c>
      <c r="AS562" s="83">
        <v>632641000</v>
      </c>
      <c r="AT562" s="83">
        <v>0</v>
      </c>
      <c r="AU562" s="83">
        <v>0</v>
      </c>
      <c r="AV562" s="83">
        <v>0</v>
      </c>
      <c r="AW562" s="83">
        <v>630645000</v>
      </c>
      <c r="AX562" s="83">
        <v>1962000</v>
      </c>
      <c r="AY562" s="83">
        <v>0</v>
      </c>
      <c r="AZ562" s="83">
        <v>1962000</v>
      </c>
      <c r="BA562" s="83">
        <v>33000</v>
      </c>
      <c r="BB562" s="84" t="s">
        <v>780</v>
      </c>
    </row>
    <row r="563" spans="1:54" x14ac:dyDescent="0.25">
      <c r="A563" s="62" t="str">
        <f t="shared" si="8"/>
        <v>111851</v>
      </c>
      <c r="B563" s="68">
        <f>INDEX('Bilag 3'!$B$10:$B$637,MATCH('Data - enkelt'!A563,'Bilag 3'!$G$10:$G$637,0))</f>
        <v>11185</v>
      </c>
      <c r="C563" s="68">
        <f>INDEX('Bilag 3'!$D$10:$D$637,MATCH('Data - enkelt'!A563,'Bilag 3'!$G$10:$G$637,0))</f>
        <v>1</v>
      </c>
      <c r="D563" s="63" t="str">
        <f t="array" ref="D563">INDEX('Bilag 3'!$E$10:$E$636,MATCH(F563&amp;"_"&amp;G563,'Bilag 3'!$A$10:$A$636&amp;"_"&amp;'Bilag 3'!$C$10:$C$636,0))&amp;" - "&amp;INDEX('Bilag 3'!$F$10:$F$636,MATCH(F563&amp;"_"&amp;G563,'Bilag 3'!$A$10:$A$636&amp;"_"&amp;'Bilag 3'!$C$10:$C$636,0))</f>
        <v>Sydinvest Portefølje - Konservativ KL</v>
      </c>
      <c r="E563" s="82">
        <v>201612</v>
      </c>
      <c r="F563" s="82">
        <v>11185</v>
      </c>
      <c r="G563" s="82">
        <v>1</v>
      </c>
      <c r="H563" s="83">
        <v>6785000</v>
      </c>
      <c r="I563" s="83">
        <v>6000</v>
      </c>
      <c r="J563" s="83">
        <v>2724000</v>
      </c>
      <c r="K563" s="83">
        <v>4358000</v>
      </c>
      <c r="L563" s="83">
        <v>14657000</v>
      </c>
      <c r="M563" s="83">
        <v>0</v>
      </c>
      <c r="N563" s="83">
        <v>0</v>
      </c>
      <c r="O563" s="83">
        <v>-318000</v>
      </c>
      <c r="P563" s="83">
        <v>1000</v>
      </c>
      <c r="Q563" s="83">
        <v>98000</v>
      </c>
      <c r="R563" s="83">
        <v>5353000</v>
      </c>
      <c r="S563" s="83">
        <v>0</v>
      </c>
      <c r="T563" s="83">
        <v>114000</v>
      </c>
      <c r="U563" s="84"/>
      <c r="V563" s="83">
        <v>755547000</v>
      </c>
      <c r="W563" s="83">
        <v>2146000</v>
      </c>
      <c r="X563" s="83">
        <v>2146000</v>
      </c>
      <c r="Y563" s="83">
        <v>0</v>
      </c>
      <c r="Z563" s="83">
        <v>521107000</v>
      </c>
      <c r="AA563" s="83">
        <v>516248000</v>
      </c>
      <c r="AB563" s="83">
        <v>4859000</v>
      </c>
      <c r="AC563" s="83">
        <v>0</v>
      </c>
      <c r="AD563" s="83">
        <v>28295000</v>
      </c>
      <c r="AE563" s="83">
        <v>1620000</v>
      </c>
      <c r="AF563" s="83">
        <v>26675000</v>
      </c>
      <c r="AG563" s="83">
        <v>0</v>
      </c>
      <c r="AH563" s="83">
        <v>0</v>
      </c>
      <c r="AI563" s="83">
        <v>0</v>
      </c>
      <c r="AJ563" s="83">
        <v>186292000</v>
      </c>
      <c r="AK563" s="83">
        <v>157527000</v>
      </c>
      <c r="AL563" s="83">
        <v>28765000</v>
      </c>
      <c r="AM563" s="83">
        <v>0</v>
      </c>
      <c r="AN563" s="83">
        <v>0</v>
      </c>
      <c r="AO563" s="83">
        <v>0</v>
      </c>
      <c r="AP563" s="83">
        <v>0</v>
      </c>
      <c r="AQ563" s="83">
        <v>17708000</v>
      </c>
      <c r="AR563" s="82">
        <v>2016</v>
      </c>
      <c r="AS563" s="83">
        <v>755547000</v>
      </c>
      <c r="AT563" s="83">
        <v>0</v>
      </c>
      <c r="AU563" s="83">
        <v>0</v>
      </c>
      <c r="AV563" s="83">
        <v>0</v>
      </c>
      <c r="AW563" s="83">
        <v>741949000</v>
      </c>
      <c r="AX563" s="83">
        <v>0</v>
      </c>
      <c r="AY563" s="83">
        <v>0</v>
      </c>
      <c r="AZ563" s="83">
        <v>0</v>
      </c>
      <c r="BA563" s="83">
        <v>13598000</v>
      </c>
      <c r="BB563" s="84" t="s">
        <v>780</v>
      </c>
    </row>
    <row r="564" spans="1:54" x14ac:dyDescent="0.25">
      <c r="A564" s="62" t="str">
        <f t="shared" si="8"/>
        <v>111852</v>
      </c>
      <c r="B564" s="68">
        <f>INDEX('Bilag 3'!$B$10:$B$637,MATCH('Data - enkelt'!A564,'Bilag 3'!$G$10:$G$637,0))</f>
        <v>11185</v>
      </c>
      <c r="C564" s="68">
        <f>INDEX('Bilag 3'!$D$10:$D$637,MATCH('Data - enkelt'!A564,'Bilag 3'!$G$10:$G$637,0))</f>
        <v>2</v>
      </c>
      <c r="D564" s="63" t="str">
        <f t="array" ref="D564">INDEX('Bilag 3'!$E$10:$E$636,MATCH(F564&amp;"_"&amp;G564,'Bilag 3'!$A$10:$A$636&amp;"_"&amp;'Bilag 3'!$C$10:$C$636,0))&amp;" - "&amp;INDEX('Bilag 3'!$F$10:$F$636,MATCH(F564&amp;"_"&amp;G564,'Bilag 3'!$A$10:$A$636&amp;"_"&amp;'Bilag 3'!$C$10:$C$636,0))</f>
        <v>Sydinvest Portefølje - Balanceret KL</v>
      </c>
      <c r="E564" s="82">
        <v>201612</v>
      </c>
      <c r="F564" s="82">
        <v>11185</v>
      </c>
      <c r="G564" s="82">
        <v>2</v>
      </c>
      <c r="H564" s="83">
        <v>10076000</v>
      </c>
      <c r="I564" s="83">
        <v>25000</v>
      </c>
      <c r="J564" s="83">
        <v>10240000</v>
      </c>
      <c r="K564" s="83">
        <v>9884000</v>
      </c>
      <c r="L564" s="83">
        <v>65513000</v>
      </c>
      <c r="M564" s="83">
        <v>0</v>
      </c>
      <c r="N564" s="83">
        <v>0</v>
      </c>
      <c r="O564" s="83">
        <v>-674000</v>
      </c>
      <c r="P564" s="83">
        <v>4000</v>
      </c>
      <c r="Q564" s="83">
        <v>963000</v>
      </c>
      <c r="R564" s="83">
        <v>16873000</v>
      </c>
      <c r="S564" s="83">
        <v>0</v>
      </c>
      <c r="T564" s="83">
        <v>898000</v>
      </c>
      <c r="U564" s="84"/>
      <c r="V564" s="83">
        <v>1834616000</v>
      </c>
      <c r="W564" s="83">
        <v>4549000</v>
      </c>
      <c r="X564" s="83">
        <v>4549000</v>
      </c>
      <c r="Y564" s="83">
        <v>0</v>
      </c>
      <c r="Z564" s="83">
        <v>882787000</v>
      </c>
      <c r="AA564" s="83">
        <v>872905000</v>
      </c>
      <c r="AB564" s="83">
        <v>9881000</v>
      </c>
      <c r="AC564" s="83">
        <v>0</v>
      </c>
      <c r="AD564" s="83">
        <v>209547000</v>
      </c>
      <c r="AE564" s="83">
        <v>13838000</v>
      </c>
      <c r="AF564" s="83">
        <v>195709000</v>
      </c>
      <c r="AG564" s="83">
        <v>0</v>
      </c>
      <c r="AH564" s="83">
        <v>0</v>
      </c>
      <c r="AI564" s="83">
        <v>0</v>
      </c>
      <c r="AJ564" s="83">
        <v>704843000</v>
      </c>
      <c r="AK564" s="83">
        <v>478629000</v>
      </c>
      <c r="AL564" s="83">
        <v>226214000</v>
      </c>
      <c r="AM564" s="83">
        <v>0</v>
      </c>
      <c r="AN564" s="83">
        <v>0</v>
      </c>
      <c r="AO564" s="83">
        <v>0</v>
      </c>
      <c r="AP564" s="83">
        <v>0</v>
      </c>
      <c r="AQ564" s="83">
        <v>32891000</v>
      </c>
      <c r="AR564" s="82">
        <v>2016</v>
      </c>
      <c r="AS564" s="83">
        <v>1834616000</v>
      </c>
      <c r="AT564" s="83">
        <v>0</v>
      </c>
      <c r="AU564" s="83">
        <v>0</v>
      </c>
      <c r="AV564" s="83">
        <v>0</v>
      </c>
      <c r="AW564" s="83">
        <v>1808214000</v>
      </c>
      <c r="AX564" s="83">
        <v>0</v>
      </c>
      <c r="AY564" s="83">
        <v>0</v>
      </c>
      <c r="AZ564" s="83">
        <v>0</v>
      </c>
      <c r="BA564" s="83">
        <v>26401000</v>
      </c>
      <c r="BB564" s="84" t="s">
        <v>780</v>
      </c>
    </row>
    <row r="565" spans="1:54" x14ac:dyDescent="0.25">
      <c r="A565" s="62" t="str">
        <f t="shared" si="8"/>
        <v>111853</v>
      </c>
      <c r="B565" s="68">
        <f>INDEX('Bilag 3'!$B$10:$B$637,MATCH('Data - enkelt'!A565,'Bilag 3'!$G$10:$G$637,0))</f>
        <v>11185</v>
      </c>
      <c r="C565" s="68">
        <f>INDEX('Bilag 3'!$D$10:$D$637,MATCH('Data - enkelt'!A565,'Bilag 3'!$G$10:$G$637,0))</f>
        <v>3</v>
      </c>
      <c r="D565" s="63" t="str">
        <f t="array" ref="D565">INDEX('Bilag 3'!$E$10:$E$636,MATCH(F565&amp;"_"&amp;G565,'Bilag 3'!$A$10:$A$636&amp;"_"&amp;'Bilag 3'!$C$10:$C$636,0))&amp;" - "&amp;INDEX('Bilag 3'!$F$10:$F$636,MATCH(F565&amp;"_"&amp;G565,'Bilag 3'!$A$10:$A$636&amp;"_"&amp;'Bilag 3'!$C$10:$C$636,0))</f>
        <v>Sydinvest Portefølje - Vækstorienteret KL</v>
      </c>
      <c r="E565" s="82">
        <v>201612</v>
      </c>
      <c r="F565" s="82">
        <v>11185</v>
      </c>
      <c r="G565" s="82">
        <v>3</v>
      </c>
      <c r="H565" s="83">
        <v>2659000</v>
      </c>
      <c r="I565" s="83">
        <v>7000</v>
      </c>
      <c r="J565" s="83">
        <v>6093000</v>
      </c>
      <c r="K565" s="83">
        <v>2424000</v>
      </c>
      <c r="L565" s="83">
        <v>42036000</v>
      </c>
      <c r="M565" s="83">
        <v>0</v>
      </c>
      <c r="N565" s="83">
        <v>0</v>
      </c>
      <c r="O565" s="83">
        <v>-483000</v>
      </c>
      <c r="P565" s="83">
        <v>15000</v>
      </c>
      <c r="Q565" s="83">
        <v>648000</v>
      </c>
      <c r="R565" s="83">
        <v>9681000</v>
      </c>
      <c r="S565" s="83">
        <v>0</v>
      </c>
      <c r="T565" s="83">
        <v>661000</v>
      </c>
      <c r="U565" s="84"/>
      <c r="V565" s="83">
        <v>867792000</v>
      </c>
      <c r="W565" s="83">
        <v>3802000</v>
      </c>
      <c r="X565" s="83">
        <v>3802000</v>
      </c>
      <c r="Y565" s="83">
        <v>0</v>
      </c>
      <c r="Z565" s="83">
        <v>213502000</v>
      </c>
      <c r="AA565" s="83">
        <v>210144000</v>
      </c>
      <c r="AB565" s="83">
        <v>3358000</v>
      </c>
      <c r="AC565" s="83">
        <v>0</v>
      </c>
      <c r="AD565" s="83">
        <v>169223000</v>
      </c>
      <c r="AE565" s="83">
        <v>11175000</v>
      </c>
      <c r="AF565" s="83">
        <v>158048000</v>
      </c>
      <c r="AG565" s="83">
        <v>0</v>
      </c>
      <c r="AH565" s="83">
        <v>0</v>
      </c>
      <c r="AI565" s="83">
        <v>0</v>
      </c>
      <c r="AJ565" s="83">
        <v>471855000</v>
      </c>
      <c r="AK565" s="83">
        <v>184280000</v>
      </c>
      <c r="AL565" s="83">
        <v>287575000</v>
      </c>
      <c r="AM565" s="83">
        <v>0</v>
      </c>
      <c r="AN565" s="83">
        <v>0</v>
      </c>
      <c r="AO565" s="83">
        <v>0</v>
      </c>
      <c r="AP565" s="83">
        <v>0</v>
      </c>
      <c r="AQ565" s="83">
        <v>9409000</v>
      </c>
      <c r="AR565" s="82">
        <v>2016</v>
      </c>
      <c r="AS565" s="83">
        <v>867792000</v>
      </c>
      <c r="AT565" s="83">
        <v>0</v>
      </c>
      <c r="AU565" s="83">
        <v>0</v>
      </c>
      <c r="AV565" s="83">
        <v>0</v>
      </c>
      <c r="AW565" s="83">
        <v>859021000</v>
      </c>
      <c r="AX565" s="83">
        <v>0</v>
      </c>
      <c r="AY565" s="83">
        <v>0</v>
      </c>
      <c r="AZ565" s="83">
        <v>0</v>
      </c>
      <c r="BA565" s="83">
        <v>8771000</v>
      </c>
      <c r="BB565" s="84" t="s">
        <v>780</v>
      </c>
    </row>
    <row r="566" spans="1:54" x14ac:dyDescent="0.25">
      <c r="A566" s="62" t="str">
        <f t="shared" si="8"/>
        <v>111854</v>
      </c>
      <c r="B566" s="68">
        <f>INDEX('Bilag 3'!$B$10:$B$637,MATCH('Data - enkelt'!A566,'Bilag 3'!$G$10:$G$637,0))</f>
        <v>11185</v>
      </c>
      <c r="C566" s="68">
        <f>INDEX('Bilag 3'!$D$10:$D$637,MATCH('Data - enkelt'!A566,'Bilag 3'!$G$10:$G$637,0))</f>
        <v>4</v>
      </c>
      <c r="D566" s="63" t="str">
        <f t="array" ref="D566">INDEX('Bilag 3'!$E$10:$E$636,MATCH(F566&amp;"_"&amp;G566,'Bilag 3'!$A$10:$A$636&amp;"_"&amp;'Bilag 3'!$C$10:$C$636,0))&amp;" - "&amp;INDEX('Bilag 3'!$F$10:$F$636,MATCH(F566&amp;"_"&amp;G566,'Bilag 3'!$A$10:$A$636&amp;"_"&amp;'Bilag 3'!$C$10:$C$636,0))</f>
        <v>Sydinvest Portefølje - Konservativ Udb. KL</v>
      </c>
      <c r="E566" s="82">
        <v>201612</v>
      </c>
      <c r="F566" s="82">
        <v>11185</v>
      </c>
      <c r="G566" s="82">
        <v>4</v>
      </c>
      <c r="H566" s="83">
        <v>1686000</v>
      </c>
      <c r="I566" s="83">
        <v>1000</v>
      </c>
      <c r="J566" s="83">
        <v>660000</v>
      </c>
      <c r="K566" s="83">
        <v>799000</v>
      </c>
      <c r="L566" s="83">
        <v>5844000</v>
      </c>
      <c r="M566" s="83">
        <v>0</v>
      </c>
      <c r="N566" s="83">
        <v>0</v>
      </c>
      <c r="O566" s="83">
        <v>-47000</v>
      </c>
      <c r="P566" s="83">
        <v>0</v>
      </c>
      <c r="Q566" s="83">
        <v>28000</v>
      </c>
      <c r="R566" s="83">
        <v>1574000</v>
      </c>
      <c r="S566" s="83">
        <v>0</v>
      </c>
      <c r="T566" s="83">
        <v>22000</v>
      </c>
      <c r="U566" s="84"/>
      <c r="V566" s="83">
        <v>328961000</v>
      </c>
      <c r="W566" s="83">
        <v>640000</v>
      </c>
      <c r="X566" s="83">
        <v>640000</v>
      </c>
      <c r="Y566" s="83">
        <v>0</v>
      </c>
      <c r="Z566" s="83">
        <v>228157000</v>
      </c>
      <c r="AA566" s="83">
        <v>226398000</v>
      </c>
      <c r="AB566" s="83">
        <v>1758000</v>
      </c>
      <c r="AC566" s="83">
        <v>0</v>
      </c>
      <c r="AD566" s="83">
        <v>10132000</v>
      </c>
      <c r="AE566" s="83">
        <v>588000</v>
      </c>
      <c r="AF566" s="83">
        <v>9545000</v>
      </c>
      <c r="AG566" s="83">
        <v>0</v>
      </c>
      <c r="AH566" s="83">
        <v>0</v>
      </c>
      <c r="AI566" s="83">
        <v>0</v>
      </c>
      <c r="AJ566" s="83">
        <v>82864000</v>
      </c>
      <c r="AK566" s="83">
        <v>56379000</v>
      </c>
      <c r="AL566" s="83">
        <v>26485000</v>
      </c>
      <c r="AM566" s="83">
        <v>0</v>
      </c>
      <c r="AN566" s="83">
        <v>0</v>
      </c>
      <c r="AO566" s="83">
        <v>0</v>
      </c>
      <c r="AP566" s="83">
        <v>0</v>
      </c>
      <c r="AQ566" s="83">
        <v>7168000</v>
      </c>
      <c r="AR566" s="82">
        <v>2016</v>
      </c>
      <c r="AS566" s="83">
        <v>328961000</v>
      </c>
      <c r="AT566" s="83">
        <v>0</v>
      </c>
      <c r="AU566" s="83">
        <v>0</v>
      </c>
      <c r="AV566" s="83">
        <v>0</v>
      </c>
      <c r="AW566" s="83">
        <v>324346000</v>
      </c>
      <c r="AX566" s="83">
        <v>0</v>
      </c>
      <c r="AY566" s="83">
        <v>0</v>
      </c>
      <c r="AZ566" s="83">
        <v>0</v>
      </c>
      <c r="BA566" s="83">
        <v>4615000</v>
      </c>
      <c r="BB566" s="84" t="s">
        <v>780</v>
      </c>
    </row>
    <row r="567" spans="1:54" x14ac:dyDescent="0.25">
      <c r="A567" s="62" t="str">
        <f t="shared" si="8"/>
        <v>111855</v>
      </c>
      <c r="B567" s="68">
        <f>INDEX('Bilag 3'!$B$10:$B$637,MATCH('Data - enkelt'!A567,'Bilag 3'!$G$10:$G$637,0))</f>
        <v>11185</v>
      </c>
      <c r="C567" s="68">
        <f>INDEX('Bilag 3'!$D$10:$D$637,MATCH('Data - enkelt'!A567,'Bilag 3'!$G$10:$G$637,0))</f>
        <v>5</v>
      </c>
      <c r="D567" s="63" t="str">
        <f t="array" ref="D567">INDEX('Bilag 3'!$E$10:$E$636,MATCH(F567&amp;"_"&amp;G567,'Bilag 3'!$A$10:$A$636&amp;"_"&amp;'Bilag 3'!$C$10:$C$636,0))&amp;" - "&amp;INDEX('Bilag 3'!$F$10:$F$636,MATCH(F567&amp;"_"&amp;G567,'Bilag 3'!$A$10:$A$636&amp;"_"&amp;'Bilag 3'!$C$10:$C$636,0))</f>
        <v>Sydinvest Portefølje - Balanceret Udb. KL</v>
      </c>
      <c r="E567" s="82">
        <v>201612</v>
      </c>
      <c r="F567" s="82">
        <v>11185</v>
      </c>
      <c r="G567" s="82">
        <v>5</v>
      </c>
      <c r="H567" s="83">
        <v>2369000</v>
      </c>
      <c r="I567" s="83">
        <v>2000</v>
      </c>
      <c r="J567" s="83">
        <v>1660000</v>
      </c>
      <c r="K567" s="83">
        <v>1454000</v>
      </c>
      <c r="L567" s="83">
        <v>25662000</v>
      </c>
      <c r="M567" s="83">
        <v>0</v>
      </c>
      <c r="N567" s="83">
        <v>0</v>
      </c>
      <c r="O567" s="83">
        <v>-214000</v>
      </c>
      <c r="P567" s="83">
        <v>0</v>
      </c>
      <c r="Q567" s="83">
        <v>195000</v>
      </c>
      <c r="R567" s="83">
        <v>4161000</v>
      </c>
      <c r="S567" s="83">
        <v>0</v>
      </c>
      <c r="T567" s="83">
        <v>109000</v>
      </c>
      <c r="U567" s="84"/>
      <c r="V567" s="83">
        <v>659683000</v>
      </c>
      <c r="W567" s="83">
        <v>845000</v>
      </c>
      <c r="X567" s="83">
        <v>845000</v>
      </c>
      <c r="Y567" s="83">
        <v>0</v>
      </c>
      <c r="Z567" s="83">
        <v>320424000</v>
      </c>
      <c r="AA567" s="83">
        <v>317006000</v>
      </c>
      <c r="AB567" s="83">
        <v>3418000</v>
      </c>
      <c r="AC567" s="83">
        <v>0</v>
      </c>
      <c r="AD567" s="83">
        <v>73978000</v>
      </c>
      <c r="AE567" s="83">
        <v>5004000</v>
      </c>
      <c r="AF567" s="83">
        <v>68974000</v>
      </c>
      <c r="AG567" s="83">
        <v>0</v>
      </c>
      <c r="AH567" s="83">
        <v>0</v>
      </c>
      <c r="AI567" s="83">
        <v>0</v>
      </c>
      <c r="AJ567" s="83">
        <v>256279000</v>
      </c>
      <c r="AK567" s="83">
        <v>129786000</v>
      </c>
      <c r="AL567" s="83">
        <v>126493000</v>
      </c>
      <c r="AM567" s="83">
        <v>0</v>
      </c>
      <c r="AN567" s="83">
        <v>0</v>
      </c>
      <c r="AO567" s="83">
        <v>0</v>
      </c>
      <c r="AP567" s="83">
        <v>0</v>
      </c>
      <c r="AQ567" s="83">
        <v>8156000</v>
      </c>
      <c r="AR567" s="82">
        <v>2016</v>
      </c>
      <c r="AS567" s="83">
        <v>659683000</v>
      </c>
      <c r="AT567" s="83">
        <v>0</v>
      </c>
      <c r="AU567" s="83">
        <v>0</v>
      </c>
      <c r="AV567" s="83">
        <v>0</v>
      </c>
      <c r="AW567" s="83">
        <v>656454000</v>
      </c>
      <c r="AX567" s="83">
        <v>0</v>
      </c>
      <c r="AY567" s="83">
        <v>0</v>
      </c>
      <c r="AZ567" s="83">
        <v>0</v>
      </c>
      <c r="BA567" s="83">
        <v>3229000</v>
      </c>
      <c r="BB567" s="84" t="s">
        <v>780</v>
      </c>
    </row>
    <row r="568" spans="1:54" x14ac:dyDescent="0.25">
      <c r="A568" s="62" t="str">
        <f t="shared" si="8"/>
        <v>111856</v>
      </c>
      <c r="B568" s="68">
        <f>INDEX('Bilag 3'!$B$10:$B$637,MATCH('Data - enkelt'!A568,'Bilag 3'!$G$10:$G$637,0))</f>
        <v>11185</v>
      </c>
      <c r="C568" s="68">
        <f>INDEX('Bilag 3'!$D$10:$D$637,MATCH('Data - enkelt'!A568,'Bilag 3'!$G$10:$G$637,0))</f>
        <v>6</v>
      </c>
      <c r="D568" s="63" t="str">
        <f t="array" ref="D568">INDEX('Bilag 3'!$E$10:$E$636,MATCH(F568&amp;"_"&amp;G568,'Bilag 3'!$A$10:$A$636&amp;"_"&amp;'Bilag 3'!$C$10:$C$636,0))&amp;" - "&amp;INDEX('Bilag 3'!$F$10:$F$636,MATCH(F568&amp;"_"&amp;G568,'Bilag 3'!$A$10:$A$636&amp;"_"&amp;'Bilag 3'!$C$10:$C$636,0))</f>
        <v>Sydinvest Portefølje - Vækstorienteret Udb. KL</v>
      </c>
      <c r="E568" s="82">
        <v>201612</v>
      </c>
      <c r="F568" s="82">
        <v>11185</v>
      </c>
      <c r="G568" s="82">
        <v>6</v>
      </c>
      <c r="H568" s="83">
        <v>394000</v>
      </c>
      <c r="I568" s="83">
        <v>2000</v>
      </c>
      <c r="J568" s="83">
        <v>643000</v>
      </c>
      <c r="K568" s="83">
        <v>98000</v>
      </c>
      <c r="L568" s="83">
        <v>13531000</v>
      </c>
      <c r="M568" s="83">
        <v>0</v>
      </c>
      <c r="N568" s="83">
        <v>0</v>
      </c>
      <c r="O568" s="83">
        <v>-136000</v>
      </c>
      <c r="P568" s="83">
        <v>0</v>
      </c>
      <c r="Q568" s="83">
        <v>100000</v>
      </c>
      <c r="R568" s="83">
        <v>1600000</v>
      </c>
      <c r="S568" s="83">
        <v>0</v>
      </c>
      <c r="T568" s="83">
        <v>52000</v>
      </c>
      <c r="U568" s="84"/>
      <c r="V568" s="83">
        <v>224664000</v>
      </c>
      <c r="W568" s="83">
        <v>271000</v>
      </c>
      <c r="X568" s="83">
        <v>271000</v>
      </c>
      <c r="Y568" s="83">
        <v>0</v>
      </c>
      <c r="Z568" s="83">
        <v>55616000</v>
      </c>
      <c r="AA568" s="83">
        <v>54750000</v>
      </c>
      <c r="AB568" s="83">
        <v>866000</v>
      </c>
      <c r="AC568" s="83">
        <v>0</v>
      </c>
      <c r="AD568" s="83">
        <v>44588000</v>
      </c>
      <c r="AE568" s="83">
        <v>2975000</v>
      </c>
      <c r="AF568" s="83">
        <v>41612000</v>
      </c>
      <c r="AG568" s="83">
        <v>0</v>
      </c>
      <c r="AH568" s="83">
        <v>0</v>
      </c>
      <c r="AI568" s="83">
        <v>0</v>
      </c>
      <c r="AJ568" s="83">
        <v>122507000</v>
      </c>
      <c r="AK568" s="83">
        <v>61487000</v>
      </c>
      <c r="AL568" s="83">
        <v>61019000</v>
      </c>
      <c r="AM568" s="83">
        <v>0</v>
      </c>
      <c r="AN568" s="83">
        <v>0</v>
      </c>
      <c r="AO568" s="83">
        <v>0</v>
      </c>
      <c r="AP568" s="83">
        <v>0</v>
      </c>
      <c r="AQ568" s="83">
        <v>1683000</v>
      </c>
      <c r="AR568" s="82">
        <v>2016</v>
      </c>
      <c r="AS568" s="83">
        <v>224664000</v>
      </c>
      <c r="AT568" s="83">
        <v>0</v>
      </c>
      <c r="AU568" s="83">
        <v>0</v>
      </c>
      <c r="AV568" s="83">
        <v>0</v>
      </c>
      <c r="AW568" s="83">
        <v>223847000</v>
      </c>
      <c r="AX568" s="83">
        <v>0</v>
      </c>
      <c r="AY568" s="83">
        <v>0</v>
      </c>
      <c r="AZ568" s="83">
        <v>0</v>
      </c>
      <c r="BA568" s="83">
        <v>817000</v>
      </c>
      <c r="BB568" s="84" t="s">
        <v>780</v>
      </c>
    </row>
    <row r="569" spans="1:54" x14ac:dyDescent="0.25">
      <c r="A569" s="62" t="str">
        <f t="shared" si="8"/>
        <v>111861</v>
      </c>
      <c r="B569" s="68">
        <f>INDEX('Bilag 3'!$B$10:$B$637,MATCH('Data - enkelt'!A569,'Bilag 3'!$G$10:$G$637,0))</f>
        <v>11186</v>
      </c>
      <c r="C569" s="68">
        <f>INDEX('Bilag 3'!$D$10:$D$637,MATCH('Data - enkelt'!A569,'Bilag 3'!$G$10:$G$637,0))</f>
        <v>1</v>
      </c>
      <c r="D569" s="63" t="str">
        <f t="array" ref="D569">INDEX('Bilag 3'!$E$10:$E$636,MATCH(F569&amp;"_"&amp;G569,'Bilag 3'!$A$10:$A$636&amp;"_"&amp;'Bilag 3'!$C$10:$C$636,0))&amp;" - "&amp;INDEX('Bilag 3'!$F$10:$F$636,MATCH(F569&amp;"_"&amp;G569,'Bilag 3'!$A$10:$A$636&amp;"_"&amp;'Bilag 3'!$C$10:$C$636,0))</f>
        <v>Carnegie Wealth Management - Globale Obligationer</v>
      </c>
      <c r="E569" s="82">
        <v>201612</v>
      </c>
      <c r="F569" s="82">
        <v>11186</v>
      </c>
      <c r="G569" s="82">
        <v>1</v>
      </c>
      <c r="H569" s="83">
        <v>4097000</v>
      </c>
      <c r="I569" s="83">
        <v>0</v>
      </c>
      <c r="J569" s="83">
        <v>1334000</v>
      </c>
      <c r="K569" s="83">
        <v>134000</v>
      </c>
      <c r="L569" s="83">
        <v>4362000</v>
      </c>
      <c r="M569" s="83">
        <v>0</v>
      </c>
      <c r="N569" s="83">
        <v>0</v>
      </c>
      <c r="O569" s="83">
        <v>-230000</v>
      </c>
      <c r="P569" s="83">
        <v>0</v>
      </c>
      <c r="Q569" s="83">
        <v>4000</v>
      </c>
      <c r="R569" s="83">
        <v>1944000</v>
      </c>
      <c r="S569" s="83">
        <v>0</v>
      </c>
      <c r="T569" s="83">
        <v>0</v>
      </c>
      <c r="U569" s="84"/>
      <c r="V569" s="83">
        <v>170923000</v>
      </c>
      <c r="W569" s="83">
        <v>6093000</v>
      </c>
      <c r="X569" s="83">
        <v>6093000</v>
      </c>
      <c r="Y569" s="83">
        <v>0</v>
      </c>
      <c r="Z569" s="83">
        <v>95035000</v>
      </c>
      <c r="AA569" s="83">
        <v>6764000</v>
      </c>
      <c r="AB569" s="83">
        <v>88271000</v>
      </c>
      <c r="AC569" s="83">
        <v>0</v>
      </c>
      <c r="AD569" s="83">
        <v>0</v>
      </c>
      <c r="AE569" s="83">
        <v>0</v>
      </c>
      <c r="AF569" s="83">
        <v>0</v>
      </c>
      <c r="AG569" s="83">
        <v>0</v>
      </c>
      <c r="AH569" s="83">
        <v>0</v>
      </c>
      <c r="AI569" s="83">
        <v>0</v>
      </c>
      <c r="AJ569" s="83">
        <v>69795000</v>
      </c>
      <c r="AK569" s="83">
        <v>0</v>
      </c>
      <c r="AL569" s="83">
        <v>69795000</v>
      </c>
      <c r="AM569" s="83">
        <v>0</v>
      </c>
      <c r="AN569" s="83">
        <v>0</v>
      </c>
      <c r="AO569" s="83">
        <v>0</v>
      </c>
      <c r="AP569" s="83">
        <v>0</v>
      </c>
      <c r="AQ569" s="83">
        <v>0</v>
      </c>
      <c r="AR569" s="82">
        <v>2016</v>
      </c>
      <c r="AS569" s="83">
        <v>170923000</v>
      </c>
      <c r="AT569" s="83">
        <v>469000</v>
      </c>
      <c r="AU569" s="83">
        <v>469000</v>
      </c>
      <c r="AV569" s="83">
        <v>0</v>
      </c>
      <c r="AW569" s="83">
        <v>168879000</v>
      </c>
      <c r="AX569" s="83">
        <v>0</v>
      </c>
      <c r="AY569" s="83">
        <v>0</v>
      </c>
      <c r="AZ569" s="83">
        <v>0</v>
      </c>
      <c r="BA569" s="83">
        <v>1575000</v>
      </c>
      <c r="BB569" s="84" t="s">
        <v>780</v>
      </c>
    </row>
    <row r="570" spans="1:54" x14ac:dyDescent="0.25">
      <c r="A570" s="62" t="str">
        <f t="shared" si="8"/>
        <v>111862</v>
      </c>
      <c r="B570" s="68">
        <f>INDEX('Bilag 3'!$B$10:$B$637,MATCH('Data - enkelt'!A570,'Bilag 3'!$G$10:$G$637,0))</f>
        <v>11186</v>
      </c>
      <c r="C570" s="68">
        <f>INDEX('Bilag 3'!$D$10:$D$637,MATCH('Data - enkelt'!A570,'Bilag 3'!$G$10:$G$637,0))</f>
        <v>2</v>
      </c>
      <c r="D570" s="63" t="str">
        <f t="array" ref="D570">INDEX('Bilag 3'!$E$10:$E$636,MATCH(F570&amp;"_"&amp;G570,'Bilag 3'!$A$10:$A$636&amp;"_"&amp;'Bilag 3'!$C$10:$C$636,0))&amp;" - "&amp;INDEX('Bilag 3'!$F$10:$F$636,MATCH(F570&amp;"_"&amp;G570,'Bilag 3'!$A$10:$A$636&amp;"_"&amp;'Bilag 3'!$C$10:$C$636,0))</f>
        <v>Carnegie Wealth Management - Globale Aktier</v>
      </c>
      <c r="E570" s="82">
        <v>201612</v>
      </c>
      <c r="F570" s="82">
        <v>11186</v>
      </c>
      <c r="G570" s="82">
        <v>2</v>
      </c>
      <c r="H570" s="83">
        <v>-4000</v>
      </c>
      <c r="I570" s="83">
        <v>0</v>
      </c>
      <c r="J570" s="83">
        <v>8989000</v>
      </c>
      <c r="K570" s="83">
        <v>0</v>
      </c>
      <c r="L570" s="83">
        <v>16741000</v>
      </c>
      <c r="M570" s="83">
        <v>0</v>
      </c>
      <c r="N570" s="83">
        <v>0</v>
      </c>
      <c r="O570" s="83">
        <v>-722000</v>
      </c>
      <c r="P570" s="83">
        <v>22000</v>
      </c>
      <c r="Q570" s="83">
        <v>159000</v>
      </c>
      <c r="R570" s="83">
        <v>4343000</v>
      </c>
      <c r="S570" s="83">
        <v>0</v>
      </c>
      <c r="T570" s="83">
        <v>658000</v>
      </c>
      <c r="U570" s="84"/>
      <c r="V570" s="83">
        <v>345577000</v>
      </c>
      <c r="W570" s="83">
        <v>11676000</v>
      </c>
      <c r="X570" s="83">
        <v>11676000</v>
      </c>
      <c r="Y570" s="83">
        <v>0</v>
      </c>
      <c r="Z570" s="83">
        <v>0</v>
      </c>
      <c r="AA570" s="83">
        <v>0</v>
      </c>
      <c r="AB570" s="83">
        <v>0</v>
      </c>
      <c r="AC570" s="83">
        <v>0</v>
      </c>
      <c r="AD570" s="83">
        <v>258940000</v>
      </c>
      <c r="AE570" s="83">
        <v>11609000</v>
      </c>
      <c r="AF570" s="83">
        <v>247331000</v>
      </c>
      <c r="AG570" s="83">
        <v>0</v>
      </c>
      <c r="AH570" s="83">
        <v>0</v>
      </c>
      <c r="AI570" s="83">
        <v>0</v>
      </c>
      <c r="AJ570" s="83">
        <v>72510000</v>
      </c>
      <c r="AK570" s="83">
        <v>13413000</v>
      </c>
      <c r="AL570" s="83">
        <v>59097000</v>
      </c>
      <c r="AM570" s="83">
        <v>0</v>
      </c>
      <c r="AN570" s="83">
        <v>0</v>
      </c>
      <c r="AO570" s="83">
        <v>0</v>
      </c>
      <c r="AP570" s="83">
        <v>0</v>
      </c>
      <c r="AQ570" s="83">
        <v>2451000</v>
      </c>
      <c r="AR570" s="82">
        <v>2016</v>
      </c>
      <c r="AS570" s="83">
        <v>345577000</v>
      </c>
      <c r="AT570" s="83">
        <v>980000</v>
      </c>
      <c r="AU570" s="83">
        <v>980000</v>
      </c>
      <c r="AV570" s="83">
        <v>0</v>
      </c>
      <c r="AW570" s="83">
        <v>341999000</v>
      </c>
      <c r="AX570" s="83">
        <v>0</v>
      </c>
      <c r="AY570" s="83">
        <v>0</v>
      </c>
      <c r="AZ570" s="83">
        <v>0</v>
      </c>
      <c r="BA570" s="83">
        <v>2598000</v>
      </c>
      <c r="BB570" s="84" t="s">
        <v>780</v>
      </c>
    </row>
    <row r="571" spans="1:54" x14ac:dyDescent="0.25">
      <c r="A571" s="62" t="str">
        <f t="shared" si="8"/>
        <v>111871</v>
      </c>
      <c r="B571" s="68">
        <f>INDEX('Bilag 3'!$B$10:$B$637,MATCH('Data - enkelt'!A571,'Bilag 3'!$G$10:$G$637,0))</f>
        <v>11187</v>
      </c>
      <c r="C571" s="68">
        <f>INDEX('Bilag 3'!$D$10:$D$637,MATCH('Data - enkelt'!A571,'Bilag 3'!$G$10:$G$637,0))</f>
        <v>1</v>
      </c>
      <c r="D571" s="63" t="str">
        <f t="array" ref="D571">INDEX('Bilag 3'!$E$10:$E$636,MATCH(F571&amp;"_"&amp;G571,'Bilag 3'!$A$10:$A$636&amp;"_"&amp;'Bilag 3'!$C$10:$C$636,0))&amp;" - "&amp;INDEX('Bilag 3'!$F$10:$F$636,MATCH(F571&amp;"_"&amp;G571,'Bilag 3'!$A$10:$A$636&amp;"_"&amp;'Bilag 3'!$C$10:$C$636,0))</f>
        <v>Independent Invest, Værdipapirfonden - Independent Global</v>
      </c>
      <c r="E571" s="82">
        <v>201612</v>
      </c>
      <c r="F571" s="82">
        <v>11187</v>
      </c>
      <c r="G571" s="82">
        <v>1</v>
      </c>
      <c r="H571" s="83">
        <v>0</v>
      </c>
      <c r="I571" s="83">
        <v>40000</v>
      </c>
      <c r="J571" s="83">
        <v>7338000</v>
      </c>
      <c r="K571" s="83">
        <v>0</v>
      </c>
      <c r="L571" s="83">
        <v>1543000</v>
      </c>
      <c r="M571" s="83">
        <v>0</v>
      </c>
      <c r="N571" s="83">
        <v>0</v>
      </c>
      <c r="O571" s="83">
        <v>0</v>
      </c>
      <c r="P571" s="83">
        <v>0</v>
      </c>
      <c r="Q571" s="83">
        <v>366000</v>
      </c>
      <c r="R571" s="83">
        <v>6995000</v>
      </c>
      <c r="S571" s="83">
        <v>0</v>
      </c>
      <c r="T571" s="83">
        <v>1311000</v>
      </c>
      <c r="U571" s="84"/>
      <c r="V571" s="83">
        <v>340254000</v>
      </c>
      <c r="W571" s="83">
        <v>5834000</v>
      </c>
      <c r="X571" s="83">
        <v>5834000</v>
      </c>
      <c r="Y571" s="83">
        <v>0</v>
      </c>
      <c r="Z571" s="83"/>
      <c r="AA571" s="83"/>
      <c r="AB571" s="83"/>
      <c r="AC571" s="83"/>
      <c r="AD571" s="83">
        <v>334350000</v>
      </c>
      <c r="AE571" s="83">
        <v>0</v>
      </c>
      <c r="AF571" s="83">
        <v>334350000</v>
      </c>
      <c r="AG571" s="83">
        <v>0</v>
      </c>
      <c r="AH571" s="83">
        <v>0</v>
      </c>
      <c r="AI571" s="83">
        <v>0</v>
      </c>
      <c r="AJ571" s="83"/>
      <c r="AK571" s="83"/>
      <c r="AL571" s="83"/>
      <c r="AM571" s="83"/>
      <c r="AN571" s="83"/>
      <c r="AO571" s="83"/>
      <c r="AP571" s="83"/>
      <c r="AQ571" s="83">
        <v>71000</v>
      </c>
      <c r="AR571" s="82">
        <v>2016</v>
      </c>
      <c r="AS571" s="83">
        <v>340254000</v>
      </c>
      <c r="AT571" s="83"/>
      <c r="AU571" s="83"/>
      <c r="AV571" s="83"/>
      <c r="AW571" s="83">
        <v>339963000</v>
      </c>
      <c r="AX571" s="83"/>
      <c r="AY571" s="83"/>
      <c r="AZ571" s="83"/>
      <c r="BA571" s="83">
        <v>291000</v>
      </c>
      <c r="BB571" s="84" t="s">
        <v>780</v>
      </c>
    </row>
    <row r="572" spans="1:54" x14ac:dyDescent="0.25">
      <c r="A572" s="62" t="str">
        <f t="shared" si="8"/>
        <v>111872</v>
      </c>
      <c r="B572" s="68">
        <f>INDEX('Bilag 3'!$B$10:$B$637,MATCH('Data - enkelt'!A572,'Bilag 3'!$G$10:$G$637,0))</f>
        <v>11187</v>
      </c>
      <c r="C572" s="68">
        <f>INDEX('Bilag 3'!$D$10:$D$637,MATCH('Data - enkelt'!A572,'Bilag 3'!$G$10:$G$637,0))</f>
        <v>2</v>
      </c>
      <c r="D572" s="63" t="str">
        <f t="array" ref="D572">INDEX('Bilag 3'!$E$10:$E$636,MATCH(F572&amp;"_"&amp;G572,'Bilag 3'!$A$10:$A$636&amp;"_"&amp;'Bilag 3'!$C$10:$C$636,0))&amp;" - "&amp;INDEX('Bilag 3'!$F$10:$F$636,MATCH(F572&amp;"_"&amp;G572,'Bilag 3'!$A$10:$A$636&amp;"_"&amp;'Bilag 3'!$C$10:$C$636,0))</f>
        <v>Independent Invest, Værdipapirfonden - Independent Generations</v>
      </c>
      <c r="E572" s="82">
        <v>201612</v>
      </c>
      <c r="F572" s="82">
        <v>11187</v>
      </c>
      <c r="G572" s="82">
        <v>2</v>
      </c>
      <c r="H572" s="83">
        <v>0</v>
      </c>
      <c r="I572" s="83">
        <v>15000</v>
      </c>
      <c r="J572" s="83">
        <v>1733000</v>
      </c>
      <c r="K572" s="83">
        <v>0</v>
      </c>
      <c r="L572" s="83">
        <v>5487000</v>
      </c>
      <c r="M572" s="83">
        <v>0</v>
      </c>
      <c r="N572" s="83">
        <v>0</v>
      </c>
      <c r="O572" s="83">
        <v>0</v>
      </c>
      <c r="P572" s="83">
        <v>0</v>
      </c>
      <c r="Q572" s="83">
        <v>169000</v>
      </c>
      <c r="R572" s="83">
        <v>1912000</v>
      </c>
      <c r="S572" s="83">
        <v>0</v>
      </c>
      <c r="T572" s="83">
        <v>296000</v>
      </c>
      <c r="U572" s="84"/>
      <c r="V572" s="83">
        <v>92937000</v>
      </c>
      <c r="W572" s="83">
        <v>3394000</v>
      </c>
      <c r="X572" s="83">
        <v>3394000</v>
      </c>
      <c r="Y572" s="83">
        <v>0</v>
      </c>
      <c r="Z572" s="83"/>
      <c r="AA572" s="83"/>
      <c r="AB572" s="83"/>
      <c r="AC572" s="83"/>
      <c r="AD572" s="83">
        <v>89543000</v>
      </c>
      <c r="AE572" s="83">
        <v>0</v>
      </c>
      <c r="AF572" s="83">
        <v>89543000</v>
      </c>
      <c r="AG572" s="83">
        <v>0</v>
      </c>
      <c r="AH572" s="83">
        <v>0</v>
      </c>
      <c r="AI572" s="83">
        <v>0</v>
      </c>
      <c r="AJ572" s="83"/>
      <c r="AK572" s="83"/>
      <c r="AL572" s="83"/>
      <c r="AM572" s="83"/>
      <c r="AN572" s="83"/>
      <c r="AO572" s="83"/>
      <c r="AP572" s="83"/>
      <c r="AQ572" s="83">
        <v>0</v>
      </c>
      <c r="AR572" s="82">
        <v>2016</v>
      </c>
      <c r="AS572" s="83">
        <v>92937000</v>
      </c>
      <c r="AT572" s="83"/>
      <c r="AU572" s="83"/>
      <c r="AV572" s="83"/>
      <c r="AW572" s="83">
        <v>92882000</v>
      </c>
      <c r="AX572" s="83"/>
      <c r="AY572" s="83"/>
      <c r="AZ572" s="83"/>
      <c r="BA572" s="83">
        <v>55000</v>
      </c>
      <c r="BB572" s="84" t="s">
        <v>780</v>
      </c>
    </row>
    <row r="573" spans="1:54" x14ac:dyDescent="0.25">
      <c r="A573" s="62" t="str">
        <f t="shared" si="8"/>
        <v>111873</v>
      </c>
      <c r="B573" s="68">
        <f>INDEX('Bilag 3'!$B$10:$B$637,MATCH('Data - enkelt'!A573,'Bilag 3'!$G$10:$G$637,0))</f>
        <v>11187</v>
      </c>
      <c r="C573" s="68">
        <f>INDEX('Bilag 3'!$D$10:$D$637,MATCH('Data - enkelt'!A573,'Bilag 3'!$G$10:$G$637,0))</f>
        <v>3</v>
      </c>
      <c r="D573" s="63" t="str">
        <f t="array" ref="D573">INDEX('Bilag 3'!$E$10:$E$636,MATCH(F573&amp;"_"&amp;G573,'Bilag 3'!$A$10:$A$636&amp;"_"&amp;'Bilag 3'!$C$10:$C$636,0))&amp;" - "&amp;INDEX('Bilag 3'!$F$10:$F$636,MATCH(F573&amp;"_"&amp;G573,'Bilag 3'!$A$10:$A$636&amp;"_"&amp;'Bilag 3'!$C$10:$C$636,0))</f>
        <v>Independent Invest, Værdipapirfonden - Independent Bond</v>
      </c>
      <c r="E573" s="82">
        <v>201612</v>
      </c>
      <c r="F573" s="82">
        <v>11187</v>
      </c>
      <c r="G573" s="82">
        <v>3</v>
      </c>
      <c r="H573" s="83">
        <v>4738000</v>
      </c>
      <c r="I573" s="83">
        <v>18000</v>
      </c>
      <c r="J573" s="83">
        <v>0</v>
      </c>
      <c r="K573" s="83">
        <v>1213000</v>
      </c>
      <c r="L573" s="83">
        <v>0</v>
      </c>
      <c r="M573" s="83">
        <v>0</v>
      </c>
      <c r="N573" s="83">
        <v>0</v>
      </c>
      <c r="O573" s="83">
        <v>-18000</v>
      </c>
      <c r="P573" s="83">
        <v>0</v>
      </c>
      <c r="Q573" s="83">
        <v>61000</v>
      </c>
      <c r="R573" s="83">
        <v>995000</v>
      </c>
      <c r="S573" s="83">
        <v>0</v>
      </c>
      <c r="T573" s="83">
        <v>0</v>
      </c>
      <c r="U573" s="84"/>
      <c r="V573" s="83">
        <v>110884000</v>
      </c>
      <c r="W573" s="83">
        <v>7601000</v>
      </c>
      <c r="X573" s="83">
        <v>7601000</v>
      </c>
      <c r="Y573" s="83">
        <v>0</v>
      </c>
      <c r="Z573" s="83">
        <v>103283000</v>
      </c>
      <c r="AA573" s="83">
        <v>22416000</v>
      </c>
      <c r="AB573" s="83">
        <v>80867000</v>
      </c>
      <c r="AC573" s="83">
        <v>0</v>
      </c>
      <c r="AD573" s="83"/>
      <c r="AE573" s="83"/>
      <c r="AF573" s="83"/>
      <c r="AG573" s="83"/>
      <c r="AH573" s="83"/>
      <c r="AI573" s="83"/>
      <c r="AJ573" s="83"/>
      <c r="AK573" s="83"/>
      <c r="AL573" s="83"/>
      <c r="AM573" s="83"/>
      <c r="AN573" s="83"/>
      <c r="AO573" s="83"/>
      <c r="AP573" s="83"/>
      <c r="AQ573" s="83">
        <v>0</v>
      </c>
      <c r="AR573" s="82">
        <v>2016</v>
      </c>
      <c r="AS573" s="83">
        <v>110884000</v>
      </c>
      <c r="AT573" s="83"/>
      <c r="AU573" s="83"/>
      <c r="AV573" s="83"/>
      <c r="AW573" s="83">
        <v>110792000</v>
      </c>
      <c r="AX573" s="83"/>
      <c r="AY573" s="83"/>
      <c r="AZ573" s="83"/>
      <c r="BA573" s="83">
        <v>92000</v>
      </c>
      <c r="BB573" s="84" t="s">
        <v>780</v>
      </c>
    </row>
    <row r="574" spans="1:54" x14ac:dyDescent="0.25">
      <c r="A574" s="62" t="str">
        <f t="shared" si="8"/>
        <v>111881</v>
      </c>
      <c r="B574" s="68">
        <f>INDEX('Bilag 3'!$B$10:$B$637,MATCH('Data - enkelt'!A574,'Bilag 3'!$G$10:$G$637,0))</f>
        <v>11188</v>
      </c>
      <c r="C574" s="68">
        <f>INDEX('Bilag 3'!$D$10:$D$637,MATCH('Data - enkelt'!A574,'Bilag 3'!$G$10:$G$637,0))</f>
        <v>1</v>
      </c>
      <c r="D574" s="63" t="str">
        <f t="array" ref="D574">INDEX('Bilag 3'!$E$10:$E$636,MATCH(F574&amp;"_"&amp;G574,'Bilag 3'!$A$10:$A$636&amp;"_"&amp;'Bilag 3'!$C$10:$C$636,0))&amp;" - "&amp;INDEX('Bilag 3'!$F$10:$F$636,MATCH(F574&amp;"_"&amp;G574,'Bilag 3'!$A$10:$A$636&amp;"_"&amp;'Bilag 3'!$C$10:$C$636,0))</f>
        <v>Sydinvest, Værdipapirfonden - Konservativ Udb. KL</v>
      </c>
      <c r="E574" s="82">
        <v>201612</v>
      </c>
      <c r="F574" s="82">
        <v>11188</v>
      </c>
      <c r="G574" s="82">
        <v>1</v>
      </c>
      <c r="H574" s="83">
        <v>158000</v>
      </c>
      <c r="I574" s="83">
        <v>0</v>
      </c>
      <c r="J574" s="83">
        <v>0</v>
      </c>
      <c r="K574" s="83">
        <v>1158000</v>
      </c>
      <c r="L574" s="83">
        <v>2371000</v>
      </c>
      <c r="M574" s="83">
        <v>0</v>
      </c>
      <c r="N574" s="83">
        <v>0</v>
      </c>
      <c r="O574" s="83">
        <v>-26000</v>
      </c>
      <c r="P574" s="83">
        <v>0</v>
      </c>
      <c r="Q574" s="83">
        <v>1000</v>
      </c>
      <c r="R574" s="83">
        <v>182000</v>
      </c>
      <c r="S574" s="83">
        <v>0</v>
      </c>
      <c r="T574" s="83">
        <v>0</v>
      </c>
      <c r="U574" s="84"/>
      <c r="V574" s="83">
        <v>168003000</v>
      </c>
      <c r="W574" s="83">
        <v>820000</v>
      </c>
      <c r="X574" s="83">
        <v>820000</v>
      </c>
      <c r="Y574" s="83">
        <v>0</v>
      </c>
      <c r="Z574" s="83">
        <v>114602000</v>
      </c>
      <c r="AA574" s="83">
        <v>114602000</v>
      </c>
      <c r="AB574" s="83">
        <v>0</v>
      </c>
      <c r="AC574" s="83">
        <v>0</v>
      </c>
      <c r="AD574" s="83">
        <v>0</v>
      </c>
      <c r="AE574" s="83">
        <v>0</v>
      </c>
      <c r="AF574" s="83">
        <v>0</v>
      </c>
      <c r="AG574" s="83">
        <v>0</v>
      </c>
      <c r="AH574" s="83">
        <v>0</v>
      </c>
      <c r="AI574" s="83">
        <v>0</v>
      </c>
      <c r="AJ574" s="83">
        <v>46350000</v>
      </c>
      <c r="AK574" s="83">
        <v>31163000</v>
      </c>
      <c r="AL574" s="83">
        <v>15187000</v>
      </c>
      <c r="AM574" s="83">
        <v>0</v>
      </c>
      <c r="AN574" s="83">
        <v>0</v>
      </c>
      <c r="AO574" s="83">
        <v>0</v>
      </c>
      <c r="AP574" s="83">
        <v>0</v>
      </c>
      <c r="AQ574" s="83">
        <v>6231000</v>
      </c>
      <c r="AR574" s="82">
        <v>2016</v>
      </c>
      <c r="AS574" s="83">
        <v>168003000</v>
      </c>
      <c r="AT574" s="83">
        <v>0</v>
      </c>
      <c r="AU574" s="83">
        <v>0</v>
      </c>
      <c r="AV574" s="83">
        <v>0</v>
      </c>
      <c r="AW574" s="83">
        <v>164538000</v>
      </c>
      <c r="AX574" s="83">
        <v>0</v>
      </c>
      <c r="AY574" s="83">
        <v>0</v>
      </c>
      <c r="AZ574" s="83">
        <v>0</v>
      </c>
      <c r="BA574" s="83">
        <v>3465000</v>
      </c>
      <c r="BB574" s="84" t="s">
        <v>780</v>
      </c>
    </row>
    <row r="575" spans="1:54" x14ac:dyDescent="0.25">
      <c r="A575" s="62" t="str">
        <f t="shared" si="8"/>
        <v>111882</v>
      </c>
      <c r="B575" s="68">
        <f>INDEX('Bilag 3'!$B$10:$B$637,MATCH('Data - enkelt'!A575,'Bilag 3'!$G$10:$G$637,0))</f>
        <v>11188</v>
      </c>
      <c r="C575" s="68">
        <f>INDEX('Bilag 3'!$D$10:$D$637,MATCH('Data - enkelt'!A575,'Bilag 3'!$G$10:$G$637,0))</f>
        <v>2</v>
      </c>
      <c r="D575" s="63" t="str">
        <f t="array" ref="D575">INDEX('Bilag 3'!$E$10:$E$636,MATCH(F575&amp;"_"&amp;G575,'Bilag 3'!$A$10:$A$636&amp;"_"&amp;'Bilag 3'!$C$10:$C$636,0))&amp;" - "&amp;INDEX('Bilag 3'!$F$10:$F$636,MATCH(F575&amp;"_"&amp;G575,'Bilag 3'!$A$10:$A$636&amp;"_"&amp;'Bilag 3'!$C$10:$C$636,0))</f>
        <v>Sydinvest, Værdipapirfonden - Balanceret Udb. KL</v>
      </c>
      <c r="E575" s="82">
        <v>201612</v>
      </c>
      <c r="F575" s="82">
        <v>11188</v>
      </c>
      <c r="G575" s="82">
        <v>2</v>
      </c>
      <c r="H575" s="83">
        <v>108000</v>
      </c>
      <c r="I575" s="83">
        <v>0</v>
      </c>
      <c r="J575" s="83">
        <v>0</v>
      </c>
      <c r="K575" s="83">
        <v>1054000</v>
      </c>
      <c r="L575" s="83">
        <v>5567000</v>
      </c>
      <c r="M575" s="83">
        <v>0</v>
      </c>
      <c r="N575" s="83">
        <v>0</v>
      </c>
      <c r="O575" s="83">
        <v>-40000</v>
      </c>
      <c r="P575" s="83">
        <v>0</v>
      </c>
      <c r="Q575" s="83">
        <v>3000</v>
      </c>
      <c r="R575" s="83">
        <v>241000</v>
      </c>
      <c r="S575" s="83">
        <v>0</v>
      </c>
      <c r="T575" s="83">
        <v>0</v>
      </c>
      <c r="U575" s="84"/>
      <c r="V575" s="83">
        <v>177863000</v>
      </c>
      <c r="W575" s="83">
        <v>551000</v>
      </c>
      <c r="X575" s="83">
        <v>551000</v>
      </c>
      <c r="Y575" s="83">
        <v>0</v>
      </c>
      <c r="Z575" s="83">
        <v>85010000</v>
      </c>
      <c r="AA575" s="83">
        <v>85010000</v>
      </c>
      <c r="AB575" s="83">
        <v>0</v>
      </c>
      <c r="AC575" s="83">
        <v>0</v>
      </c>
      <c r="AD575" s="83">
        <v>0</v>
      </c>
      <c r="AE575" s="83">
        <v>0</v>
      </c>
      <c r="AF575" s="83">
        <v>0</v>
      </c>
      <c r="AG575" s="83">
        <v>0</v>
      </c>
      <c r="AH575" s="83">
        <v>0</v>
      </c>
      <c r="AI575" s="83">
        <v>0</v>
      </c>
      <c r="AJ575" s="83">
        <v>88660000</v>
      </c>
      <c r="AK575" s="83">
        <v>59077000</v>
      </c>
      <c r="AL575" s="83">
        <v>29582000</v>
      </c>
      <c r="AM575" s="83">
        <v>0</v>
      </c>
      <c r="AN575" s="83">
        <v>0</v>
      </c>
      <c r="AO575" s="83">
        <v>0</v>
      </c>
      <c r="AP575" s="83">
        <v>0</v>
      </c>
      <c r="AQ575" s="83">
        <v>3642000</v>
      </c>
      <c r="AR575" s="82">
        <v>2016</v>
      </c>
      <c r="AS575" s="83">
        <v>177863000</v>
      </c>
      <c r="AT575" s="83">
        <v>0</v>
      </c>
      <c r="AU575" s="83">
        <v>0</v>
      </c>
      <c r="AV575" s="83">
        <v>0</v>
      </c>
      <c r="AW575" s="83">
        <v>175471000</v>
      </c>
      <c r="AX575" s="83">
        <v>0</v>
      </c>
      <c r="AY575" s="83">
        <v>0</v>
      </c>
      <c r="AZ575" s="83">
        <v>0</v>
      </c>
      <c r="BA575" s="83">
        <v>2391000</v>
      </c>
      <c r="BB575" s="84" t="s">
        <v>780</v>
      </c>
    </row>
    <row r="576" spans="1:54" x14ac:dyDescent="0.25">
      <c r="A576" s="62" t="str">
        <f t="shared" si="8"/>
        <v>111883</v>
      </c>
      <c r="B576" s="68">
        <f>INDEX('Bilag 3'!$B$10:$B$637,MATCH('Data - enkelt'!A576,'Bilag 3'!$G$10:$G$637,0))</f>
        <v>11188</v>
      </c>
      <c r="C576" s="68">
        <f>INDEX('Bilag 3'!$D$10:$D$637,MATCH('Data - enkelt'!A576,'Bilag 3'!$G$10:$G$637,0))</f>
        <v>3</v>
      </c>
      <c r="D576" s="63" t="str">
        <f t="array" ref="D576">INDEX('Bilag 3'!$E$10:$E$636,MATCH(F576&amp;"_"&amp;G576,'Bilag 3'!$A$10:$A$636&amp;"_"&amp;'Bilag 3'!$C$10:$C$636,0))&amp;" - "&amp;INDEX('Bilag 3'!$F$10:$F$636,MATCH(F576&amp;"_"&amp;G576,'Bilag 3'!$A$10:$A$636&amp;"_"&amp;'Bilag 3'!$C$10:$C$636,0))</f>
        <v>Sydinvest, Værdipapirfonden - Vækstorienteret Udb. KL</v>
      </c>
      <c r="E576" s="82">
        <v>201612</v>
      </c>
      <c r="F576" s="82">
        <v>11188</v>
      </c>
      <c r="G576" s="82">
        <v>3</v>
      </c>
      <c r="H576" s="83">
        <v>12000</v>
      </c>
      <c r="I576" s="83">
        <v>0</v>
      </c>
      <c r="J576" s="83">
        <v>0</v>
      </c>
      <c r="K576" s="83">
        <v>115000</v>
      </c>
      <c r="L576" s="83">
        <v>2008000</v>
      </c>
      <c r="M576" s="83">
        <v>0</v>
      </c>
      <c r="N576" s="83">
        <v>0</v>
      </c>
      <c r="O576" s="83">
        <v>-16000</v>
      </c>
      <c r="P576" s="83">
        <v>0</v>
      </c>
      <c r="Q576" s="83">
        <v>1000</v>
      </c>
      <c r="R576" s="83">
        <v>66000</v>
      </c>
      <c r="S576" s="83">
        <v>0</v>
      </c>
      <c r="T576" s="83">
        <v>0</v>
      </c>
      <c r="U576" s="84"/>
      <c r="V576" s="83">
        <v>43047000</v>
      </c>
      <c r="W576" s="83">
        <v>150000</v>
      </c>
      <c r="X576" s="83">
        <v>150000</v>
      </c>
      <c r="Y576" s="83">
        <v>0</v>
      </c>
      <c r="Z576" s="83">
        <v>10282000</v>
      </c>
      <c r="AA576" s="83">
        <v>10282000</v>
      </c>
      <c r="AB576" s="83">
        <v>0</v>
      </c>
      <c r="AC576" s="83">
        <v>0</v>
      </c>
      <c r="AD576" s="83">
        <v>0</v>
      </c>
      <c r="AE576" s="83">
        <v>0</v>
      </c>
      <c r="AF576" s="83">
        <v>0</v>
      </c>
      <c r="AG576" s="83">
        <v>0</v>
      </c>
      <c r="AH576" s="83">
        <v>0</v>
      </c>
      <c r="AI576" s="83">
        <v>0</v>
      </c>
      <c r="AJ576" s="83">
        <v>31890000</v>
      </c>
      <c r="AK576" s="83">
        <v>20765000</v>
      </c>
      <c r="AL576" s="83">
        <v>11125000</v>
      </c>
      <c r="AM576" s="83">
        <v>0</v>
      </c>
      <c r="AN576" s="83">
        <v>0</v>
      </c>
      <c r="AO576" s="83">
        <v>0</v>
      </c>
      <c r="AP576" s="83">
        <v>0</v>
      </c>
      <c r="AQ576" s="83">
        <v>725000</v>
      </c>
      <c r="AR576" s="82">
        <v>2016</v>
      </c>
      <c r="AS576" s="83">
        <v>43047000</v>
      </c>
      <c r="AT576" s="83">
        <v>0</v>
      </c>
      <c r="AU576" s="83">
        <v>0</v>
      </c>
      <c r="AV576" s="83">
        <v>0</v>
      </c>
      <c r="AW576" s="83">
        <v>42565000</v>
      </c>
      <c r="AX576" s="83">
        <v>0</v>
      </c>
      <c r="AY576" s="83">
        <v>0</v>
      </c>
      <c r="AZ576" s="83">
        <v>0</v>
      </c>
      <c r="BA576" s="83">
        <v>482000</v>
      </c>
      <c r="BB576" s="84" t="s">
        <v>780</v>
      </c>
    </row>
    <row r="577" spans="1:54" x14ac:dyDescent="0.25">
      <c r="A577" s="62" t="str">
        <f t="shared" si="8"/>
        <v>111884</v>
      </c>
      <c r="B577" s="68">
        <f>INDEX('Bilag 3'!$B$10:$B$637,MATCH('Data - enkelt'!A577,'Bilag 3'!$G$10:$G$637,0))</f>
        <v>11188</v>
      </c>
      <c r="C577" s="68">
        <f>INDEX('Bilag 3'!$D$10:$D$637,MATCH('Data - enkelt'!A577,'Bilag 3'!$G$10:$G$637,0))</f>
        <v>4</v>
      </c>
      <c r="D577" s="63" t="str">
        <f t="array" ref="D577">INDEX('Bilag 3'!$E$10:$E$636,MATCH(F577&amp;"_"&amp;G577,'Bilag 3'!$A$10:$A$636&amp;"_"&amp;'Bilag 3'!$C$10:$C$636,0))&amp;" - "&amp;INDEX('Bilag 3'!$F$10:$F$636,MATCH(F577&amp;"_"&amp;G577,'Bilag 3'!$A$10:$A$636&amp;"_"&amp;'Bilag 3'!$C$10:$C$636,0))</f>
        <v>Sydinvest, Værdipapirfonden - Aggressiv Udb. KL</v>
      </c>
      <c r="E577" s="82">
        <v>201612</v>
      </c>
      <c r="F577" s="82">
        <v>11188</v>
      </c>
      <c r="G577" s="82">
        <v>4</v>
      </c>
      <c r="H577" s="83">
        <v>0</v>
      </c>
      <c r="I577" s="83">
        <v>0</v>
      </c>
      <c r="J577" s="83">
        <v>0</v>
      </c>
      <c r="K577" s="83">
        <v>4000</v>
      </c>
      <c r="L577" s="83">
        <v>309000</v>
      </c>
      <c r="M577" s="83">
        <v>0</v>
      </c>
      <c r="N577" s="83">
        <v>0</v>
      </c>
      <c r="O577" s="83">
        <v>-3000</v>
      </c>
      <c r="P577" s="83">
        <v>0</v>
      </c>
      <c r="Q577" s="83">
        <v>0</v>
      </c>
      <c r="R577" s="83">
        <v>11000</v>
      </c>
      <c r="S577" s="83">
        <v>0</v>
      </c>
      <c r="T577" s="83">
        <v>0</v>
      </c>
      <c r="U577" s="84"/>
      <c r="V577" s="83">
        <v>5341000</v>
      </c>
      <c r="W577" s="83">
        <v>9000</v>
      </c>
      <c r="X577" s="83">
        <v>9000</v>
      </c>
      <c r="Y577" s="83">
        <v>0</v>
      </c>
      <c r="Z577" s="83">
        <v>336000</v>
      </c>
      <c r="AA577" s="83">
        <v>336000</v>
      </c>
      <c r="AB577" s="83">
        <v>0</v>
      </c>
      <c r="AC577" s="83">
        <v>0</v>
      </c>
      <c r="AD577" s="83">
        <v>0</v>
      </c>
      <c r="AE577" s="83">
        <v>0</v>
      </c>
      <c r="AF577" s="83">
        <v>0</v>
      </c>
      <c r="AG577" s="83">
        <v>0</v>
      </c>
      <c r="AH577" s="83">
        <v>0</v>
      </c>
      <c r="AI577" s="83">
        <v>0</v>
      </c>
      <c r="AJ577" s="83">
        <v>4986000</v>
      </c>
      <c r="AK577" s="83">
        <v>3255000</v>
      </c>
      <c r="AL577" s="83">
        <v>1731000</v>
      </c>
      <c r="AM577" s="83">
        <v>0</v>
      </c>
      <c r="AN577" s="83">
        <v>0</v>
      </c>
      <c r="AO577" s="83">
        <v>0</v>
      </c>
      <c r="AP577" s="83">
        <v>0</v>
      </c>
      <c r="AQ577" s="83">
        <v>9000</v>
      </c>
      <c r="AR577" s="82">
        <v>2016</v>
      </c>
      <c r="AS577" s="83">
        <v>5341000</v>
      </c>
      <c r="AT577" s="83">
        <v>0</v>
      </c>
      <c r="AU577" s="83">
        <v>0</v>
      </c>
      <c r="AV577" s="83">
        <v>0</v>
      </c>
      <c r="AW577" s="83">
        <v>5328000</v>
      </c>
      <c r="AX577" s="83">
        <v>0</v>
      </c>
      <c r="AY577" s="83">
        <v>0</v>
      </c>
      <c r="AZ577" s="83">
        <v>0</v>
      </c>
      <c r="BA577" s="83">
        <v>13000</v>
      </c>
      <c r="BB577" s="84" t="s">
        <v>780</v>
      </c>
    </row>
    <row r="578" spans="1:54" x14ac:dyDescent="0.25">
      <c r="A578" s="62" t="str">
        <f t="shared" si="8"/>
        <v>111885</v>
      </c>
      <c r="B578" s="68">
        <f>INDEX('Bilag 3'!$B$10:$B$637,MATCH('Data - enkelt'!A578,'Bilag 3'!$G$10:$G$637,0))</f>
        <v>11188</v>
      </c>
      <c r="C578" s="68">
        <f>INDEX('Bilag 3'!$D$10:$D$637,MATCH('Data - enkelt'!A578,'Bilag 3'!$G$10:$G$637,0))</f>
        <v>5</v>
      </c>
      <c r="D578" s="63" t="str">
        <f t="array" ref="D578">INDEX('Bilag 3'!$E$10:$E$636,MATCH(F578&amp;"_"&amp;G578,'Bilag 3'!$A$10:$A$636&amp;"_"&amp;'Bilag 3'!$C$10:$C$636,0))&amp;" - "&amp;INDEX('Bilag 3'!$F$10:$F$636,MATCH(F578&amp;"_"&amp;G578,'Bilag 3'!$A$10:$A$636&amp;"_"&amp;'Bilag 3'!$C$10:$C$636,0))</f>
        <v>Sydinvest, Værdipapirfonden - Konservativ Akk. KL</v>
      </c>
      <c r="E578" s="82">
        <v>201612</v>
      </c>
      <c r="F578" s="82">
        <v>11188</v>
      </c>
      <c r="G578" s="82">
        <v>5</v>
      </c>
      <c r="H578" s="83">
        <v>64000</v>
      </c>
      <c r="I578" s="83">
        <v>0</v>
      </c>
      <c r="J578" s="83">
        <v>0</v>
      </c>
      <c r="K578" s="83">
        <v>509000</v>
      </c>
      <c r="L578" s="83">
        <v>1004000</v>
      </c>
      <c r="M578" s="83">
        <v>0</v>
      </c>
      <c r="N578" s="83">
        <v>0</v>
      </c>
      <c r="O578" s="83">
        <v>-16000</v>
      </c>
      <c r="P578" s="83">
        <v>0</v>
      </c>
      <c r="Q578" s="83">
        <v>0</v>
      </c>
      <c r="R578" s="83">
        <v>76000</v>
      </c>
      <c r="S578" s="83">
        <v>0</v>
      </c>
      <c r="T578" s="83">
        <v>0</v>
      </c>
      <c r="U578" s="84"/>
      <c r="V578" s="83">
        <v>69060000</v>
      </c>
      <c r="W578" s="83">
        <v>315000</v>
      </c>
      <c r="X578" s="83">
        <v>315000</v>
      </c>
      <c r="Y578" s="83">
        <v>0</v>
      </c>
      <c r="Z578" s="83">
        <v>47621000</v>
      </c>
      <c r="AA578" s="83">
        <v>47621000</v>
      </c>
      <c r="AB578" s="83">
        <v>0</v>
      </c>
      <c r="AC578" s="83">
        <v>0</v>
      </c>
      <c r="AD578" s="83">
        <v>0</v>
      </c>
      <c r="AE578" s="83">
        <v>0</v>
      </c>
      <c r="AF578" s="83">
        <v>0</v>
      </c>
      <c r="AG578" s="83">
        <v>0</v>
      </c>
      <c r="AH578" s="83">
        <v>0</v>
      </c>
      <c r="AI578" s="83">
        <v>0</v>
      </c>
      <c r="AJ578" s="83">
        <v>18972000</v>
      </c>
      <c r="AK578" s="83">
        <v>12832000</v>
      </c>
      <c r="AL578" s="83">
        <v>6140000</v>
      </c>
      <c r="AM578" s="83">
        <v>0</v>
      </c>
      <c r="AN578" s="83">
        <v>0</v>
      </c>
      <c r="AO578" s="83">
        <v>0</v>
      </c>
      <c r="AP578" s="83">
        <v>0</v>
      </c>
      <c r="AQ578" s="83">
        <v>2151000</v>
      </c>
      <c r="AR578" s="82">
        <v>2016</v>
      </c>
      <c r="AS578" s="83">
        <v>69060000</v>
      </c>
      <c r="AT578" s="83">
        <v>0</v>
      </c>
      <c r="AU578" s="83">
        <v>0</v>
      </c>
      <c r="AV578" s="83">
        <v>0</v>
      </c>
      <c r="AW578" s="83">
        <v>67488000</v>
      </c>
      <c r="AX578" s="83">
        <v>0</v>
      </c>
      <c r="AY578" s="83">
        <v>0</v>
      </c>
      <c r="AZ578" s="83">
        <v>0</v>
      </c>
      <c r="BA578" s="83">
        <v>1571000</v>
      </c>
      <c r="BB578" s="84" t="s">
        <v>780</v>
      </c>
    </row>
    <row r="579" spans="1:54" x14ac:dyDescent="0.25">
      <c r="A579" s="62" t="str">
        <f t="shared" ref="A579:A598" si="9">F579&amp;""&amp;G579</f>
        <v>111886</v>
      </c>
      <c r="B579" s="68">
        <f>INDEX('Bilag 3'!$B$10:$B$637,MATCH('Data - enkelt'!A579,'Bilag 3'!$G$10:$G$637,0))</f>
        <v>11188</v>
      </c>
      <c r="C579" s="68">
        <f>INDEX('Bilag 3'!$D$10:$D$637,MATCH('Data - enkelt'!A579,'Bilag 3'!$G$10:$G$637,0))</f>
        <v>6</v>
      </c>
      <c r="D579" s="63" t="str">
        <f t="array" ref="D579">INDEX('Bilag 3'!$E$10:$E$636,MATCH(F579&amp;"_"&amp;G579,'Bilag 3'!$A$10:$A$636&amp;"_"&amp;'Bilag 3'!$C$10:$C$636,0))&amp;" - "&amp;INDEX('Bilag 3'!$F$10:$F$636,MATCH(F579&amp;"_"&amp;G579,'Bilag 3'!$A$10:$A$636&amp;"_"&amp;'Bilag 3'!$C$10:$C$636,0))</f>
        <v>Sydinvest, Værdipapirfonden - Balanceret Akk. KL</v>
      </c>
      <c r="E579" s="82">
        <v>201612</v>
      </c>
      <c r="F579" s="82">
        <v>11188</v>
      </c>
      <c r="G579" s="82">
        <v>6</v>
      </c>
      <c r="H579" s="83">
        <v>68000</v>
      </c>
      <c r="I579" s="83">
        <v>0</v>
      </c>
      <c r="J579" s="83">
        <v>0</v>
      </c>
      <c r="K579" s="83">
        <v>685000</v>
      </c>
      <c r="L579" s="83">
        <v>3705000</v>
      </c>
      <c r="M579" s="83">
        <v>0</v>
      </c>
      <c r="N579" s="83">
        <v>0</v>
      </c>
      <c r="O579" s="83">
        <v>-26000</v>
      </c>
      <c r="P579" s="83">
        <v>0</v>
      </c>
      <c r="Q579" s="83">
        <v>1000</v>
      </c>
      <c r="R579" s="83">
        <v>157000</v>
      </c>
      <c r="S579" s="83">
        <v>0</v>
      </c>
      <c r="T579" s="83">
        <v>0</v>
      </c>
      <c r="U579" s="84"/>
      <c r="V579" s="83">
        <v>110463000</v>
      </c>
      <c r="W579" s="83">
        <v>436000</v>
      </c>
      <c r="X579" s="83">
        <v>436000</v>
      </c>
      <c r="Y579" s="83">
        <v>0</v>
      </c>
      <c r="Z579" s="83">
        <v>52551000</v>
      </c>
      <c r="AA579" s="83">
        <v>52551000</v>
      </c>
      <c r="AB579" s="83">
        <v>0</v>
      </c>
      <c r="AC579" s="83">
        <v>0</v>
      </c>
      <c r="AD579" s="83">
        <v>0</v>
      </c>
      <c r="AE579" s="83">
        <v>0</v>
      </c>
      <c r="AF579" s="83">
        <v>0</v>
      </c>
      <c r="AG579" s="83">
        <v>0</v>
      </c>
      <c r="AH579" s="83">
        <v>0</v>
      </c>
      <c r="AI579" s="83">
        <v>0</v>
      </c>
      <c r="AJ579" s="83">
        <v>55039000</v>
      </c>
      <c r="AK579" s="83">
        <v>36488000</v>
      </c>
      <c r="AL579" s="83">
        <v>18551000</v>
      </c>
      <c r="AM579" s="83">
        <v>0</v>
      </c>
      <c r="AN579" s="83">
        <v>0</v>
      </c>
      <c r="AO579" s="83">
        <v>0</v>
      </c>
      <c r="AP579" s="83">
        <v>0</v>
      </c>
      <c r="AQ579" s="83">
        <v>2437000</v>
      </c>
      <c r="AR579" s="82">
        <v>2016</v>
      </c>
      <c r="AS579" s="83">
        <v>110463000</v>
      </c>
      <c r="AT579" s="83">
        <v>0</v>
      </c>
      <c r="AU579" s="83">
        <v>0</v>
      </c>
      <c r="AV579" s="83">
        <v>0</v>
      </c>
      <c r="AW579" s="83">
        <v>108654000</v>
      </c>
      <c r="AX579" s="83">
        <v>0</v>
      </c>
      <c r="AY579" s="83">
        <v>0</v>
      </c>
      <c r="AZ579" s="83">
        <v>0</v>
      </c>
      <c r="BA579" s="83">
        <v>1809000</v>
      </c>
      <c r="BB579" s="84" t="s">
        <v>780</v>
      </c>
    </row>
    <row r="580" spans="1:54" x14ac:dyDescent="0.25">
      <c r="A580" s="62" t="str">
        <f t="shared" si="9"/>
        <v>111887</v>
      </c>
      <c r="B580" s="68">
        <f>INDEX('Bilag 3'!$B$10:$B$637,MATCH('Data - enkelt'!A580,'Bilag 3'!$G$10:$G$637,0))</f>
        <v>11188</v>
      </c>
      <c r="C580" s="68">
        <f>INDEX('Bilag 3'!$D$10:$D$637,MATCH('Data - enkelt'!A580,'Bilag 3'!$G$10:$G$637,0))</f>
        <v>7</v>
      </c>
      <c r="D580" s="63" t="str">
        <f t="array" ref="D580">INDEX('Bilag 3'!$E$10:$E$636,MATCH(F580&amp;"_"&amp;G580,'Bilag 3'!$A$10:$A$636&amp;"_"&amp;'Bilag 3'!$C$10:$C$636,0))&amp;" - "&amp;INDEX('Bilag 3'!$F$10:$F$636,MATCH(F580&amp;"_"&amp;G580,'Bilag 3'!$A$10:$A$636&amp;"_"&amp;'Bilag 3'!$C$10:$C$636,0))</f>
        <v>Sydinvest, Værdipapirfonden - Vækstorienteret Akk. KL</v>
      </c>
      <c r="E580" s="82">
        <v>201612</v>
      </c>
      <c r="F580" s="82">
        <v>11188</v>
      </c>
      <c r="G580" s="82">
        <v>7</v>
      </c>
      <c r="H580" s="83">
        <v>13000</v>
      </c>
      <c r="I580" s="83">
        <v>0</v>
      </c>
      <c r="J580" s="83">
        <v>0</v>
      </c>
      <c r="K580" s="83">
        <v>115000</v>
      </c>
      <c r="L580" s="83">
        <v>2261000</v>
      </c>
      <c r="M580" s="83">
        <v>0</v>
      </c>
      <c r="N580" s="83">
        <v>0</v>
      </c>
      <c r="O580" s="83">
        <v>-17000</v>
      </c>
      <c r="P580" s="83">
        <v>0</v>
      </c>
      <c r="Q580" s="83">
        <v>1000</v>
      </c>
      <c r="R580" s="83">
        <v>72000</v>
      </c>
      <c r="S580" s="83">
        <v>0</v>
      </c>
      <c r="T580" s="83">
        <v>0</v>
      </c>
      <c r="U580" s="84"/>
      <c r="V580" s="83">
        <v>43010000</v>
      </c>
      <c r="W580" s="83">
        <v>343000</v>
      </c>
      <c r="X580" s="83">
        <v>343000</v>
      </c>
      <c r="Y580" s="83">
        <v>0</v>
      </c>
      <c r="Z580" s="83">
        <v>10312000</v>
      </c>
      <c r="AA580" s="83">
        <v>10312000</v>
      </c>
      <c r="AB580" s="83">
        <v>0</v>
      </c>
      <c r="AC580" s="83">
        <v>0</v>
      </c>
      <c r="AD580" s="83">
        <v>0</v>
      </c>
      <c r="AE580" s="83">
        <v>0</v>
      </c>
      <c r="AF580" s="83">
        <v>0</v>
      </c>
      <c r="AG580" s="83">
        <v>0</v>
      </c>
      <c r="AH580" s="83">
        <v>0</v>
      </c>
      <c r="AI580" s="83">
        <v>0</v>
      </c>
      <c r="AJ580" s="83">
        <v>31989000</v>
      </c>
      <c r="AK580" s="83">
        <v>20680000</v>
      </c>
      <c r="AL580" s="83">
        <v>11309000</v>
      </c>
      <c r="AM580" s="83">
        <v>0</v>
      </c>
      <c r="AN580" s="83">
        <v>0</v>
      </c>
      <c r="AO580" s="83">
        <v>0</v>
      </c>
      <c r="AP580" s="83">
        <v>0</v>
      </c>
      <c r="AQ580" s="83">
        <v>367000</v>
      </c>
      <c r="AR580" s="82">
        <v>2016</v>
      </c>
      <c r="AS580" s="83">
        <v>43010000</v>
      </c>
      <c r="AT580" s="83">
        <v>0</v>
      </c>
      <c r="AU580" s="83">
        <v>0</v>
      </c>
      <c r="AV580" s="83">
        <v>0</v>
      </c>
      <c r="AW580" s="83">
        <v>42369000</v>
      </c>
      <c r="AX580" s="83">
        <v>0</v>
      </c>
      <c r="AY580" s="83">
        <v>0</v>
      </c>
      <c r="AZ580" s="83">
        <v>0</v>
      </c>
      <c r="BA580" s="83">
        <v>641000</v>
      </c>
      <c r="BB580" s="84" t="s">
        <v>780</v>
      </c>
    </row>
    <row r="581" spans="1:54" x14ac:dyDescent="0.25">
      <c r="A581" s="62" t="str">
        <f t="shared" si="9"/>
        <v>111888</v>
      </c>
      <c r="B581" s="68">
        <f>INDEX('Bilag 3'!$B$10:$B$637,MATCH('Data - enkelt'!A581,'Bilag 3'!$G$10:$G$637,0))</f>
        <v>11188</v>
      </c>
      <c r="C581" s="68">
        <f>INDEX('Bilag 3'!$D$10:$D$637,MATCH('Data - enkelt'!A581,'Bilag 3'!$G$10:$G$637,0))</f>
        <v>8</v>
      </c>
      <c r="D581" s="63" t="str">
        <f t="array" ref="D581">INDEX('Bilag 3'!$E$10:$E$636,MATCH(F581&amp;"_"&amp;G581,'Bilag 3'!$A$10:$A$636&amp;"_"&amp;'Bilag 3'!$C$10:$C$636,0))&amp;" - "&amp;INDEX('Bilag 3'!$F$10:$F$636,MATCH(F581&amp;"_"&amp;G581,'Bilag 3'!$A$10:$A$636&amp;"_"&amp;'Bilag 3'!$C$10:$C$636,0))</f>
        <v>Sydinvest, Værdipapirfonden - Aggressiv Akk. KL</v>
      </c>
      <c r="E581" s="82">
        <v>201612</v>
      </c>
      <c r="F581" s="82">
        <v>11188</v>
      </c>
      <c r="G581" s="82">
        <v>8</v>
      </c>
      <c r="H581" s="83">
        <v>1000</v>
      </c>
      <c r="I581" s="83">
        <v>0</v>
      </c>
      <c r="J581" s="83">
        <v>0</v>
      </c>
      <c r="K581" s="83">
        <v>6000</v>
      </c>
      <c r="L581" s="83">
        <v>596000</v>
      </c>
      <c r="M581" s="83">
        <v>0</v>
      </c>
      <c r="N581" s="83">
        <v>0</v>
      </c>
      <c r="O581" s="83">
        <v>-4000</v>
      </c>
      <c r="P581" s="83">
        <v>0</v>
      </c>
      <c r="Q581" s="83">
        <v>0</v>
      </c>
      <c r="R581" s="83">
        <v>17000</v>
      </c>
      <c r="S581" s="83">
        <v>0</v>
      </c>
      <c r="T581" s="83">
        <v>0</v>
      </c>
      <c r="U581" s="84"/>
      <c r="V581" s="83">
        <v>8584000</v>
      </c>
      <c r="W581" s="83">
        <v>40000</v>
      </c>
      <c r="X581" s="83">
        <v>40000</v>
      </c>
      <c r="Y581" s="83">
        <v>0</v>
      </c>
      <c r="Z581" s="83">
        <v>489000</v>
      </c>
      <c r="AA581" s="83">
        <v>489000</v>
      </c>
      <c r="AB581" s="83">
        <v>0</v>
      </c>
      <c r="AC581" s="83">
        <v>0</v>
      </c>
      <c r="AD581" s="83">
        <v>0</v>
      </c>
      <c r="AE581" s="83">
        <v>0</v>
      </c>
      <c r="AF581" s="83">
        <v>0</v>
      </c>
      <c r="AG581" s="83">
        <v>0</v>
      </c>
      <c r="AH581" s="83">
        <v>0</v>
      </c>
      <c r="AI581" s="83">
        <v>0</v>
      </c>
      <c r="AJ581" s="83">
        <v>7758000</v>
      </c>
      <c r="AK581" s="83">
        <v>5152000</v>
      </c>
      <c r="AL581" s="83">
        <v>2605000</v>
      </c>
      <c r="AM581" s="83">
        <v>0</v>
      </c>
      <c r="AN581" s="83">
        <v>0</v>
      </c>
      <c r="AO581" s="83">
        <v>0</v>
      </c>
      <c r="AP581" s="83">
        <v>0</v>
      </c>
      <c r="AQ581" s="83">
        <v>298000</v>
      </c>
      <c r="AR581" s="82">
        <v>2016</v>
      </c>
      <c r="AS581" s="83">
        <v>8584000</v>
      </c>
      <c r="AT581" s="83">
        <v>0</v>
      </c>
      <c r="AU581" s="83">
        <v>0</v>
      </c>
      <c r="AV581" s="83">
        <v>0</v>
      </c>
      <c r="AW581" s="83">
        <v>8538000</v>
      </c>
      <c r="AX581" s="83">
        <v>0</v>
      </c>
      <c r="AY581" s="83">
        <v>0</v>
      </c>
      <c r="AZ581" s="83">
        <v>0</v>
      </c>
      <c r="BA581" s="83">
        <v>46000</v>
      </c>
      <c r="BB581" s="84" t="s">
        <v>780</v>
      </c>
    </row>
    <row r="582" spans="1:54" x14ac:dyDescent="0.25">
      <c r="A582" s="62" t="str">
        <f t="shared" si="9"/>
        <v>300041</v>
      </c>
      <c r="B582" s="68">
        <f>INDEX('Bilag 3'!$B$10:$B$637,MATCH('Data - enkelt'!A582,'Bilag 3'!$G$10:$G$637,0))</f>
        <v>11005</v>
      </c>
      <c r="C582" s="68">
        <f>INDEX('Bilag 3'!$D$10:$D$637,MATCH('Data - enkelt'!A582,'Bilag 3'!$G$10:$G$637,0))</f>
        <v>100</v>
      </c>
      <c r="D582" s="63" t="str">
        <f t="array" ref="D582">INDEX('Bilag 3'!$E$10:$E$636,MATCH(F582&amp;"_"&amp;G582,'Bilag 3'!$A$10:$A$636&amp;"_"&amp;'Bilag 3'!$C$10:$C$636,0))&amp;" - "&amp;INDEX('Bilag 3'!$F$10:$F$636,MATCH(F582&amp;"_"&amp;G582,'Bilag 3'!$A$10:$A$636&amp;"_"&amp;'Bilag 3'!$C$10:$C$636,0))</f>
        <v>Danske Invest - Horisont Rente Plus - Akkumulerende KL</v>
      </c>
      <c r="E582" s="82">
        <v>201612</v>
      </c>
      <c r="F582" s="82">
        <v>30004</v>
      </c>
      <c r="G582" s="82">
        <v>1</v>
      </c>
      <c r="H582" s="83">
        <v>102007000</v>
      </c>
      <c r="I582" s="83">
        <v>12000</v>
      </c>
      <c r="J582" s="83">
        <v>0</v>
      </c>
      <c r="K582" s="83">
        <v>88687000</v>
      </c>
      <c r="L582" s="83">
        <v>115139000</v>
      </c>
      <c r="M582" s="83">
        <v>0</v>
      </c>
      <c r="N582" s="83">
        <v>726000</v>
      </c>
      <c r="O582" s="83">
        <v>-497000</v>
      </c>
      <c r="P582" s="83">
        <v>0</v>
      </c>
      <c r="Q582" s="83">
        <v>52000</v>
      </c>
      <c r="R582" s="83">
        <v>31821000</v>
      </c>
      <c r="S582" s="83">
        <v>0</v>
      </c>
      <c r="T582" s="83">
        <v>0</v>
      </c>
      <c r="U582" s="84"/>
      <c r="V582" s="83">
        <v>5930826000</v>
      </c>
      <c r="W582" s="83">
        <v>49010000</v>
      </c>
      <c r="X582" s="83">
        <v>49010000</v>
      </c>
      <c r="Y582" s="83">
        <v>0</v>
      </c>
      <c r="Z582" s="83">
        <v>4495251000</v>
      </c>
      <c r="AA582" s="83">
        <v>40761000</v>
      </c>
      <c r="AB582" s="83">
        <v>4381295000</v>
      </c>
      <c r="AC582" s="83">
        <v>73195000</v>
      </c>
      <c r="AD582" s="83">
        <v>0</v>
      </c>
      <c r="AE582" s="83">
        <v>0</v>
      </c>
      <c r="AF582" s="83">
        <v>0</v>
      </c>
      <c r="AG582" s="83">
        <v>0</v>
      </c>
      <c r="AH582" s="83">
        <v>0</v>
      </c>
      <c r="AI582" s="83">
        <v>0</v>
      </c>
      <c r="AJ582" s="83">
        <v>1309804000</v>
      </c>
      <c r="AK582" s="83">
        <v>1254886000</v>
      </c>
      <c r="AL582" s="83">
        <v>54917000</v>
      </c>
      <c r="AM582" s="83">
        <v>0</v>
      </c>
      <c r="AN582" s="83">
        <v>0</v>
      </c>
      <c r="AO582" s="83">
        <v>0</v>
      </c>
      <c r="AP582" s="83">
        <v>0</v>
      </c>
      <c r="AQ582" s="83">
        <v>76761000</v>
      </c>
      <c r="AR582" s="82">
        <v>2016</v>
      </c>
      <c r="AS582" s="83">
        <v>5930826000</v>
      </c>
      <c r="AT582" s="83">
        <v>0</v>
      </c>
      <c r="AU582" s="83">
        <v>0</v>
      </c>
      <c r="AV582" s="83">
        <v>0</v>
      </c>
      <c r="AW582" s="83">
        <v>5877252000</v>
      </c>
      <c r="AX582" s="83">
        <v>0</v>
      </c>
      <c r="AY582" s="83">
        <v>0</v>
      </c>
      <c r="AZ582" s="83">
        <v>0</v>
      </c>
      <c r="BA582" s="83">
        <v>53574000</v>
      </c>
      <c r="BB582" s="84" t="s">
        <v>780</v>
      </c>
    </row>
    <row r="583" spans="1:54" x14ac:dyDescent="0.25">
      <c r="A583" s="62" t="str">
        <f t="shared" si="9"/>
        <v>300042</v>
      </c>
      <c r="B583" s="68">
        <f>INDEX('Bilag 3'!$B$10:$B$637,MATCH('Data - enkelt'!A583,'Bilag 3'!$G$10:$G$637,0))</f>
        <v>11005</v>
      </c>
      <c r="C583" s="68">
        <f>INDEX('Bilag 3'!$D$10:$D$637,MATCH('Data - enkelt'!A583,'Bilag 3'!$G$10:$G$637,0))</f>
        <v>102</v>
      </c>
      <c r="D583" s="63" t="str">
        <f t="array" ref="D583">INDEX('Bilag 3'!$E$10:$E$636,MATCH(F583&amp;"_"&amp;G583,'Bilag 3'!$A$10:$A$636&amp;"_"&amp;'Bilag 3'!$C$10:$C$636,0))&amp;" - "&amp;INDEX('Bilag 3'!$F$10:$F$636,MATCH(F583&amp;"_"&amp;G583,'Bilag 3'!$A$10:$A$636&amp;"_"&amp;'Bilag 3'!$C$10:$C$636,0))</f>
        <v>Danske Invest - Danske Indeksobligationer KL</v>
      </c>
      <c r="E583" s="82">
        <v>201612</v>
      </c>
      <c r="F583" s="82">
        <v>30004</v>
      </c>
      <c r="G583" s="82">
        <v>2</v>
      </c>
      <c r="H583" s="83">
        <v>2361000</v>
      </c>
      <c r="I583" s="83">
        <v>6000</v>
      </c>
      <c r="J583" s="83">
        <v>0</v>
      </c>
      <c r="K583" s="83">
        <v>3472000</v>
      </c>
      <c r="L583" s="83">
        <v>0</v>
      </c>
      <c r="M583" s="83">
        <v>0</v>
      </c>
      <c r="N583" s="83">
        <v>0</v>
      </c>
      <c r="O583" s="83">
        <v>0</v>
      </c>
      <c r="P583" s="83">
        <v>0</v>
      </c>
      <c r="Q583" s="83">
        <v>0</v>
      </c>
      <c r="R583" s="83">
        <v>787000</v>
      </c>
      <c r="S583" s="83">
        <v>0</v>
      </c>
      <c r="T583" s="83">
        <v>0</v>
      </c>
      <c r="U583" s="84"/>
      <c r="V583" s="83">
        <v>130693000</v>
      </c>
      <c r="W583" s="83">
        <v>398000</v>
      </c>
      <c r="X583" s="83">
        <v>398000</v>
      </c>
      <c r="Y583" s="83">
        <v>0</v>
      </c>
      <c r="Z583" s="83">
        <v>126664000</v>
      </c>
      <c r="AA583" s="83">
        <v>126664000</v>
      </c>
      <c r="AB583" s="83">
        <v>0</v>
      </c>
      <c r="AC583" s="83">
        <v>0</v>
      </c>
      <c r="AD583" s="83">
        <v>0</v>
      </c>
      <c r="AE583" s="83">
        <v>0</v>
      </c>
      <c r="AF583" s="83">
        <v>0</v>
      </c>
      <c r="AG583" s="83">
        <v>0</v>
      </c>
      <c r="AH583" s="83">
        <v>0</v>
      </c>
      <c r="AI583" s="83">
        <v>0</v>
      </c>
      <c r="AJ583" s="83">
        <v>0</v>
      </c>
      <c r="AK583" s="83">
        <v>0</v>
      </c>
      <c r="AL583" s="83">
        <v>0</v>
      </c>
      <c r="AM583" s="83">
        <v>0</v>
      </c>
      <c r="AN583" s="83">
        <v>0</v>
      </c>
      <c r="AO583" s="83">
        <v>0</v>
      </c>
      <c r="AP583" s="83">
        <v>0</v>
      </c>
      <c r="AQ583" s="83">
        <v>3631000</v>
      </c>
      <c r="AR583" s="82">
        <v>2016</v>
      </c>
      <c r="AS583" s="83">
        <v>130693000</v>
      </c>
      <c r="AT583" s="83">
        <v>0</v>
      </c>
      <c r="AU583" s="83">
        <v>0</v>
      </c>
      <c r="AV583" s="83">
        <v>0</v>
      </c>
      <c r="AW583" s="83">
        <v>130681000</v>
      </c>
      <c r="AX583" s="83">
        <v>0</v>
      </c>
      <c r="AY583" s="83">
        <v>0</v>
      </c>
      <c r="AZ583" s="83">
        <v>0</v>
      </c>
      <c r="BA583" s="83">
        <v>12000</v>
      </c>
      <c r="BB583" s="84" t="s">
        <v>780</v>
      </c>
    </row>
    <row r="584" spans="1:54" x14ac:dyDescent="0.25">
      <c r="A584" s="62" t="str">
        <f t="shared" si="9"/>
        <v>300043</v>
      </c>
      <c r="B584" s="68">
        <f>INDEX('Bilag 3'!$B$10:$B$637,MATCH('Data - enkelt'!A584,'Bilag 3'!$G$10:$G$637,0))</f>
        <v>11005</v>
      </c>
      <c r="C584" s="68">
        <f>INDEX('Bilag 3'!$D$10:$D$637,MATCH('Data - enkelt'!A584,'Bilag 3'!$G$10:$G$637,0))</f>
        <v>101</v>
      </c>
      <c r="D584" s="63" t="str">
        <f t="array" ref="D584">INDEX('Bilag 3'!$E$10:$E$636,MATCH(F584&amp;"_"&amp;G584,'Bilag 3'!$A$10:$A$636&amp;"_"&amp;'Bilag 3'!$C$10:$C$636,0))&amp;" - "&amp;INDEX('Bilag 3'!$F$10:$F$636,MATCH(F584&amp;"_"&amp;G584,'Bilag 3'!$A$10:$A$636&amp;"_"&amp;'Bilag 3'!$C$10:$C$636,0))</f>
        <v>Danske Invest - Globale Mellemlange Indeksobligationer KL</v>
      </c>
      <c r="E584" s="82">
        <v>201612</v>
      </c>
      <c r="F584" s="82">
        <v>30004</v>
      </c>
      <c r="G584" s="82">
        <v>3</v>
      </c>
      <c r="H584" s="83">
        <v>9553000</v>
      </c>
      <c r="I584" s="83">
        <v>21000</v>
      </c>
      <c r="J584" s="83">
        <v>0</v>
      </c>
      <c r="K584" s="83">
        <v>37696000</v>
      </c>
      <c r="L584" s="83">
        <v>0</v>
      </c>
      <c r="M584" s="83">
        <v>0</v>
      </c>
      <c r="N584" s="83">
        <v>-16360000</v>
      </c>
      <c r="O584" s="83">
        <v>-2627000</v>
      </c>
      <c r="P584" s="83">
        <v>0</v>
      </c>
      <c r="Q584" s="83">
        <v>0</v>
      </c>
      <c r="R584" s="83">
        <v>7745000</v>
      </c>
      <c r="S584" s="83">
        <v>0</v>
      </c>
      <c r="T584" s="83">
        <v>0</v>
      </c>
      <c r="U584" s="84"/>
      <c r="V584" s="83">
        <v>1296163000</v>
      </c>
      <c r="W584" s="83">
        <v>4651000</v>
      </c>
      <c r="X584" s="83">
        <v>4651000</v>
      </c>
      <c r="Y584" s="83">
        <v>0</v>
      </c>
      <c r="Z584" s="83">
        <v>1281613000</v>
      </c>
      <c r="AA584" s="83">
        <v>5050000</v>
      </c>
      <c r="AB584" s="83">
        <v>1276564000</v>
      </c>
      <c r="AC584" s="83">
        <v>0</v>
      </c>
      <c r="AD584" s="83">
        <v>0</v>
      </c>
      <c r="AE584" s="83">
        <v>0</v>
      </c>
      <c r="AF584" s="83">
        <v>0</v>
      </c>
      <c r="AG584" s="83">
        <v>0</v>
      </c>
      <c r="AH584" s="83">
        <v>0</v>
      </c>
      <c r="AI584" s="83">
        <v>0</v>
      </c>
      <c r="AJ584" s="83">
        <v>0</v>
      </c>
      <c r="AK584" s="83">
        <v>0</v>
      </c>
      <c r="AL584" s="83">
        <v>0</v>
      </c>
      <c r="AM584" s="83">
        <v>6407000</v>
      </c>
      <c r="AN584" s="83">
        <v>0</v>
      </c>
      <c r="AO584" s="83">
        <v>6407000</v>
      </c>
      <c r="AP584" s="83">
        <v>0</v>
      </c>
      <c r="AQ584" s="83">
        <v>3492000</v>
      </c>
      <c r="AR584" s="82">
        <v>2016</v>
      </c>
      <c r="AS584" s="83">
        <v>1296163000</v>
      </c>
      <c r="AT584" s="83">
        <v>0</v>
      </c>
      <c r="AU584" s="83">
        <v>0</v>
      </c>
      <c r="AV584" s="83">
        <v>0</v>
      </c>
      <c r="AW584" s="83">
        <v>1280545000</v>
      </c>
      <c r="AX584" s="83">
        <v>15451000</v>
      </c>
      <c r="AY584" s="83">
        <v>0</v>
      </c>
      <c r="AZ584" s="83">
        <v>15451000</v>
      </c>
      <c r="BA584" s="83">
        <v>168000</v>
      </c>
      <c r="BB584" s="84" t="s">
        <v>780</v>
      </c>
    </row>
    <row r="585" spans="1:54" x14ac:dyDescent="0.25">
      <c r="A585" s="62" t="str">
        <f t="shared" si="9"/>
        <v>300044</v>
      </c>
      <c r="B585" s="68">
        <f>INDEX('Bilag 3'!$B$10:$B$637,MATCH('Data - enkelt'!A585,'Bilag 3'!$G$10:$G$637,0))</f>
        <v>11005</v>
      </c>
      <c r="C585" s="68">
        <f>INDEX('Bilag 3'!$D$10:$D$637,MATCH('Data - enkelt'!A585,'Bilag 3'!$G$10:$G$637,0))</f>
        <v>103</v>
      </c>
      <c r="D585" s="63" t="str">
        <f t="array" ref="D585">INDEX('Bilag 3'!$E$10:$E$636,MATCH(F585&amp;"_"&amp;G585,'Bilag 3'!$A$10:$A$636&amp;"_"&amp;'Bilag 3'!$C$10:$C$636,0))&amp;" - "&amp;INDEX('Bilag 3'!$F$10:$F$636,MATCH(F585&amp;"_"&amp;G585,'Bilag 3'!$A$10:$A$636&amp;"_"&amp;'Bilag 3'!$C$10:$C$636,0))</f>
        <v>Danske Invest - Global Højt Udbytte KL</v>
      </c>
      <c r="E585" s="82">
        <v>201612</v>
      </c>
      <c r="F585" s="82">
        <v>30004</v>
      </c>
      <c r="G585" s="82">
        <v>4</v>
      </c>
      <c r="H585" s="83">
        <v>6000</v>
      </c>
      <c r="I585" s="83">
        <v>18000</v>
      </c>
      <c r="J585" s="83">
        <v>19991000</v>
      </c>
      <c r="K585" s="83">
        <v>0</v>
      </c>
      <c r="L585" s="83">
        <v>49166000</v>
      </c>
      <c r="M585" s="83">
        <v>0</v>
      </c>
      <c r="N585" s="83">
        <v>0</v>
      </c>
      <c r="O585" s="83">
        <v>407000</v>
      </c>
      <c r="P585" s="83">
        <v>7000</v>
      </c>
      <c r="Q585" s="83">
        <v>194000</v>
      </c>
      <c r="R585" s="83">
        <v>7375000</v>
      </c>
      <c r="S585" s="83">
        <v>0</v>
      </c>
      <c r="T585" s="83">
        <v>1410000</v>
      </c>
      <c r="U585" s="84"/>
      <c r="V585" s="83">
        <v>701260000</v>
      </c>
      <c r="W585" s="83">
        <v>3807000</v>
      </c>
      <c r="X585" s="83">
        <v>3807000</v>
      </c>
      <c r="Y585" s="83">
        <v>0</v>
      </c>
      <c r="Z585" s="83">
        <v>0</v>
      </c>
      <c r="AA585" s="83">
        <v>0</v>
      </c>
      <c r="AB585" s="83">
        <v>0</v>
      </c>
      <c r="AC585" s="83">
        <v>0</v>
      </c>
      <c r="AD585" s="83">
        <v>696088000</v>
      </c>
      <c r="AE585" s="83">
        <v>0</v>
      </c>
      <c r="AF585" s="83">
        <v>696088000</v>
      </c>
      <c r="AG585" s="83">
        <v>0</v>
      </c>
      <c r="AH585" s="83">
        <v>0</v>
      </c>
      <c r="AI585" s="83">
        <v>0</v>
      </c>
      <c r="AJ585" s="83">
        <v>0</v>
      </c>
      <c r="AK585" s="83">
        <v>0</v>
      </c>
      <c r="AL585" s="83">
        <v>0</v>
      </c>
      <c r="AM585" s="83">
        <v>0</v>
      </c>
      <c r="AN585" s="83">
        <v>0</v>
      </c>
      <c r="AO585" s="83">
        <v>0</v>
      </c>
      <c r="AP585" s="83">
        <v>0</v>
      </c>
      <c r="AQ585" s="83">
        <v>1365000</v>
      </c>
      <c r="AR585" s="82">
        <v>2016</v>
      </c>
      <c r="AS585" s="83">
        <v>701260000</v>
      </c>
      <c r="AT585" s="83">
        <v>0</v>
      </c>
      <c r="AU585" s="83">
        <v>0</v>
      </c>
      <c r="AV585" s="83">
        <v>0</v>
      </c>
      <c r="AW585" s="83">
        <v>701065000</v>
      </c>
      <c r="AX585" s="83">
        <v>0</v>
      </c>
      <c r="AY585" s="83">
        <v>0</v>
      </c>
      <c r="AZ585" s="83">
        <v>0</v>
      </c>
      <c r="BA585" s="83">
        <v>196000</v>
      </c>
      <c r="BB585" s="84" t="s">
        <v>780</v>
      </c>
    </row>
    <row r="586" spans="1:54" x14ac:dyDescent="0.25">
      <c r="A586" s="62" t="str">
        <f t="shared" si="9"/>
        <v>300045</v>
      </c>
      <c r="B586" s="68">
        <f>INDEX('Bilag 3'!$B$10:$B$637,MATCH('Data - enkelt'!A586,'Bilag 3'!$G$10:$G$637,0))</f>
        <v>11005</v>
      </c>
      <c r="C586" s="68">
        <f>INDEX('Bilag 3'!$D$10:$D$637,MATCH('Data - enkelt'!A586,'Bilag 3'!$G$10:$G$637,0))</f>
        <v>104</v>
      </c>
      <c r="D586" s="63" t="str">
        <f t="array" ref="D586">INDEX('Bilag 3'!$E$10:$E$636,MATCH(F586&amp;"_"&amp;G586,'Bilag 3'!$A$10:$A$636&amp;"_"&amp;'Bilag 3'!$C$10:$C$636,0))&amp;" - "&amp;INDEX('Bilag 3'!$F$10:$F$636,MATCH(F586&amp;"_"&amp;G586,'Bilag 3'!$A$10:$A$636&amp;"_"&amp;'Bilag 3'!$C$10:$C$636,0))</f>
        <v>Danske Invest - Europa Small Cap - Akkumulerende KL</v>
      </c>
      <c r="E586" s="82">
        <v>201612</v>
      </c>
      <c r="F586" s="82">
        <v>30004</v>
      </c>
      <c r="G586" s="82">
        <v>5</v>
      </c>
      <c r="H586" s="83">
        <v>7000</v>
      </c>
      <c r="I586" s="83">
        <v>7000</v>
      </c>
      <c r="J586" s="83">
        <v>2269000</v>
      </c>
      <c r="K586" s="83">
        <v>0</v>
      </c>
      <c r="L586" s="83">
        <v>3000</v>
      </c>
      <c r="M586" s="83">
        <v>0</v>
      </c>
      <c r="N586" s="83">
        <v>0</v>
      </c>
      <c r="O586" s="83">
        <v>-195000</v>
      </c>
      <c r="P586" s="83">
        <v>-4000</v>
      </c>
      <c r="Q586" s="83">
        <v>174000</v>
      </c>
      <c r="R586" s="83">
        <v>1713000</v>
      </c>
      <c r="S586" s="83">
        <v>0</v>
      </c>
      <c r="T586" s="83">
        <v>170000</v>
      </c>
      <c r="U586" s="84"/>
      <c r="V586" s="83">
        <v>68827000</v>
      </c>
      <c r="W586" s="83">
        <v>1203000</v>
      </c>
      <c r="X586" s="83">
        <v>1203000</v>
      </c>
      <c r="Y586" s="83">
        <v>0</v>
      </c>
      <c r="Z586" s="83">
        <v>0</v>
      </c>
      <c r="AA586" s="83">
        <v>0</v>
      </c>
      <c r="AB586" s="83">
        <v>0</v>
      </c>
      <c r="AC586" s="83">
        <v>0</v>
      </c>
      <c r="AD586" s="83">
        <v>67398000</v>
      </c>
      <c r="AE586" s="83">
        <v>0</v>
      </c>
      <c r="AF586" s="83">
        <v>67398000</v>
      </c>
      <c r="AG586" s="83">
        <v>0</v>
      </c>
      <c r="AH586" s="83">
        <v>0</v>
      </c>
      <c r="AI586" s="83">
        <v>0</v>
      </c>
      <c r="AJ586" s="83">
        <v>0</v>
      </c>
      <c r="AK586" s="83">
        <v>0</v>
      </c>
      <c r="AL586" s="83">
        <v>0</v>
      </c>
      <c r="AM586" s="83">
        <v>0</v>
      </c>
      <c r="AN586" s="83">
        <v>0</v>
      </c>
      <c r="AO586" s="83">
        <v>0</v>
      </c>
      <c r="AP586" s="83">
        <v>0</v>
      </c>
      <c r="AQ586" s="83">
        <v>226000</v>
      </c>
      <c r="AR586" s="82">
        <v>2016</v>
      </c>
      <c r="AS586" s="83">
        <v>68827000</v>
      </c>
      <c r="AT586" s="83">
        <v>0</v>
      </c>
      <c r="AU586" s="83">
        <v>0</v>
      </c>
      <c r="AV586" s="83">
        <v>0</v>
      </c>
      <c r="AW586" s="83">
        <v>68804000</v>
      </c>
      <c r="AX586" s="83">
        <v>0</v>
      </c>
      <c r="AY586" s="83">
        <v>0</v>
      </c>
      <c r="AZ586" s="83">
        <v>0</v>
      </c>
      <c r="BA586" s="83">
        <v>23000</v>
      </c>
      <c r="BB586" s="84" t="s">
        <v>780</v>
      </c>
    </row>
    <row r="587" spans="1:54" x14ac:dyDescent="0.25">
      <c r="A587" s="62" t="str">
        <f t="shared" si="9"/>
        <v>300046</v>
      </c>
      <c r="B587" s="68">
        <f>INDEX('Bilag 3'!$B$10:$B$637,MATCH('Data - enkelt'!A587,'Bilag 3'!$G$10:$G$637,0))</f>
        <v>11005</v>
      </c>
      <c r="C587" s="68">
        <f>INDEX('Bilag 3'!$D$10:$D$637,MATCH('Data - enkelt'!A587,'Bilag 3'!$G$10:$G$637,0))</f>
        <v>105</v>
      </c>
      <c r="D587" s="63" t="str">
        <f t="array" ref="D587">INDEX('Bilag 3'!$E$10:$E$636,MATCH(F587&amp;"_"&amp;G587,'Bilag 3'!$A$10:$A$636&amp;"_"&amp;'Bilag 3'!$C$10:$C$636,0))&amp;" - "&amp;INDEX('Bilag 3'!$F$10:$F$636,MATCH(F587&amp;"_"&amp;G587,'Bilag 3'!$A$10:$A$636&amp;"_"&amp;'Bilag 3'!$C$10:$C$636,0))</f>
        <v>Danske Invest - Nye Markeder Small Cap - Akkumulerende KL</v>
      </c>
      <c r="E587" s="82">
        <v>201612</v>
      </c>
      <c r="F587" s="82">
        <v>30004</v>
      </c>
      <c r="G587" s="82">
        <v>6</v>
      </c>
      <c r="H587" s="83">
        <v>5000</v>
      </c>
      <c r="I587" s="83">
        <v>1000</v>
      </c>
      <c r="J587" s="83">
        <v>1500000</v>
      </c>
      <c r="K587" s="83">
        <v>0</v>
      </c>
      <c r="L587" s="83">
        <v>3834000</v>
      </c>
      <c r="M587" s="83">
        <v>0</v>
      </c>
      <c r="N587" s="83">
        <v>0</v>
      </c>
      <c r="O587" s="83">
        <v>71000</v>
      </c>
      <c r="P587" s="83">
        <v>-1000</v>
      </c>
      <c r="Q587" s="83">
        <v>171000</v>
      </c>
      <c r="R587" s="83">
        <v>1097000</v>
      </c>
      <c r="S587" s="83">
        <v>0</v>
      </c>
      <c r="T587" s="83">
        <v>105000</v>
      </c>
      <c r="U587" s="84"/>
      <c r="V587" s="83">
        <v>60315000</v>
      </c>
      <c r="W587" s="83">
        <v>679000</v>
      </c>
      <c r="X587" s="83">
        <v>679000</v>
      </c>
      <c r="Y587" s="83">
        <v>0</v>
      </c>
      <c r="Z587" s="83">
        <v>0</v>
      </c>
      <c r="AA587" s="83">
        <v>0</v>
      </c>
      <c r="AB587" s="83">
        <v>0</v>
      </c>
      <c r="AC587" s="83">
        <v>0</v>
      </c>
      <c r="AD587" s="83">
        <v>59573000</v>
      </c>
      <c r="AE587" s="83">
        <v>0</v>
      </c>
      <c r="AF587" s="83">
        <v>59573000</v>
      </c>
      <c r="AG587" s="83">
        <v>0</v>
      </c>
      <c r="AH587" s="83">
        <v>0</v>
      </c>
      <c r="AI587" s="83">
        <v>0</v>
      </c>
      <c r="AJ587" s="83">
        <v>0</v>
      </c>
      <c r="AK587" s="83">
        <v>0</v>
      </c>
      <c r="AL587" s="83">
        <v>0</v>
      </c>
      <c r="AM587" s="83">
        <v>0</v>
      </c>
      <c r="AN587" s="83">
        <v>0</v>
      </c>
      <c r="AO587" s="83">
        <v>0</v>
      </c>
      <c r="AP587" s="83">
        <v>0</v>
      </c>
      <c r="AQ587" s="83">
        <v>64000</v>
      </c>
      <c r="AR587" s="82">
        <v>2016</v>
      </c>
      <c r="AS587" s="83">
        <v>60315000</v>
      </c>
      <c r="AT587" s="83">
        <v>0</v>
      </c>
      <c r="AU587" s="83">
        <v>0</v>
      </c>
      <c r="AV587" s="83">
        <v>0</v>
      </c>
      <c r="AW587" s="83">
        <v>60271000</v>
      </c>
      <c r="AX587" s="83">
        <v>0</v>
      </c>
      <c r="AY587" s="83">
        <v>0</v>
      </c>
      <c r="AZ587" s="83">
        <v>0</v>
      </c>
      <c r="BA587" s="83">
        <v>44000</v>
      </c>
      <c r="BB587" s="84" t="s">
        <v>780</v>
      </c>
    </row>
    <row r="588" spans="1:54" x14ac:dyDescent="0.25">
      <c r="A588" s="62" t="str">
        <f t="shared" si="9"/>
        <v>300047</v>
      </c>
      <c r="B588" s="68">
        <f>INDEX('Bilag 3'!$B$10:$B$637,MATCH('Data - enkelt'!A588,'Bilag 3'!$G$10:$G$637,0))</f>
        <v>11005</v>
      </c>
      <c r="C588" s="68">
        <f>INDEX('Bilag 3'!$D$10:$D$637,MATCH('Data - enkelt'!A588,'Bilag 3'!$G$10:$G$637,0))</f>
        <v>106</v>
      </c>
      <c r="D588" s="63" t="str">
        <f t="array" ref="D588">INDEX('Bilag 3'!$E$10:$E$636,MATCH(F588&amp;"_"&amp;G588,'Bilag 3'!$A$10:$A$636&amp;"_"&amp;'Bilag 3'!$C$10:$C$636,0))&amp;" - "&amp;INDEX('Bilag 3'!$F$10:$F$636,MATCH(F588&amp;"_"&amp;G588,'Bilag 3'!$A$10:$A$636&amp;"_"&amp;'Bilag 3'!$C$10:$C$636,0))</f>
        <v>Danske Invest - Nye Markeder Indeksobligationer KL</v>
      </c>
      <c r="E588" s="82">
        <v>201612</v>
      </c>
      <c r="F588" s="82">
        <v>30004</v>
      </c>
      <c r="G588" s="82">
        <v>7</v>
      </c>
      <c r="H588" s="83">
        <v>5548000</v>
      </c>
      <c r="I588" s="83">
        <v>2000</v>
      </c>
      <c r="J588" s="83">
        <v>0</v>
      </c>
      <c r="K588" s="83">
        <v>14657000</v>
      </c>
      <c r="L588" s="83">
        <v>0</v>
      </c>
      <c r="M588" s="83">
        <v>0</v>
      </c>
      <c r="N588" s="83">
        <v>0</v>
      </c>
      <c r="O588" s="83">
        <v>-109000</v>
      </c>
      <c r="P588" s="83">
        <v>-6000</v>
      </c>
      <c r="Q588" s="83">
        <v>0</v>
      </c>
      <c r="R588" s="83">
        <v>1718000</v>
      </c>
      <c r="S588" s="83">
        <v>0</v>
      </c>
      <c r="T588" s="83">
        <v>2000</v>
      </c>
      <c r="U588" s="84"/>
      <c r="V588" s="83">
        <v>154494000</v>
      </c>
      <c r="W588" s="83">
        <v>4392000</v>
      </c>
      <c r="X588" s="83">
        <v>4392000</v>
      </c>
      <c r="Y588" s="83">
        <v>0</v>
      </c>
      <c r="Z588" s="83">
        <v>148102000</v>
      </c>
      <c r="AA588" s="83">
        <v>0</v>
      </c>
      <c r="AB588" s="83">
        <v>148102000</v>
      </c>
      <c r="AC588" s="83">
        <v>0</v>
      </c>
      <c r="AD588" s="83">
        <v>0</v>
      </c>
      <c r="AE588" s="83">
        <v>0</v>
      </c>
      <c r="AF588" s="83">
        <v>0</v>
      </c>
      <c r="AG588" s="83">
        <v>0</v>
      </c>
      <c r="AH588" s="83">
        <v>0</v>
      </c>
      <c r="AI588" s="83">
        <v>0</v>
      </c>
      <c r="AJ588" s="83">
        <v>0</v>
      </c>
      <c r="AK588" s="83">
        <v>0</v>
      </c>
      <c r="AL588" s="83">
        <v>0</v>
      </c>
      <c r="AM588" s="83">
        <v>0</v>
      </c>
      <c r="AN588" s="83">
        <v>0</v>
      </c>
      <c r="AO588" s="83">
        <v>0</v>
      </c>
      <c r="AP588" s="83">
        <v>0</v>
      </c>
      <c r="AQ588" s="83">
        <v>2000000</v>
      </c>
      <c r="AR588" s="82">
        <v>2016</v>
      </c>
      <c r="AS588" s="83">
        <v>154494000</v>
      </c>
      <c r="AT588" s="83">
        <v>0</v>
      </c>
      <c r="AU588" s="83">
        <v>0</v>
      </c>
      <c r="AV588" s="83">
        <v>0</v>
      </c>
      <c r="AW588" s="83">
        <v>153540000</v>
      </c>
      <c r="AX588" s="83">
        <v>0</v>
      </c>
      <c r="AY588" s="83">
        <v>0</v>
      </c>
      <c r="AZ588" s="83">
        <v>0</v>
      </c>
      <c r="BA588" s="83">
        <v>955000</v>
      </c>
      <c r="BB588" s="84" t="s">
        <v>780</v>
      </c>
    </row>
    <row r="589" spans="1:54" x14ac:dyDescent="0.25">
      <c r="A589" s="62" t="str">
        <f t="shared" si="9"/>
        <v>300048</v>
      </c>
      <c r="B589" s="68">
        <f>INDEX('Bilag 3'!$B$10:$B$637,MATCH('Data - enkelt'!A589,'Bilag 3'!$G$10:$G$637,0))</f>
        <v>11005</v>
      </c>
      <c r="C589" s="68">
        <f>INDEX('Bilag 3'!$D$10:$D$637,MATCH('Data - enkelt'!A589,'Bilag 3'!$G$10:$G$637,0))</f>
        <v>107</v>
      </c>
      <c r="D589" s="63" t="str">
        <f t="array" ref="D589">INDEX('Bilag 3'!$E$10:$E$636,MATCH(F589&amp;"_"&amp;G589,'Bilag 3'!$A$10:$A$636&amp;"_"&amp;'Bilag 3'!$C$10:$C$636,0))&amp;" - "&amp;INDEX('Bilag 3'!$F$10:$F$636,MATCH(F589&amp;"_"&amp;G589,'Bilag 3'!$A$10:$A$636&amp;"_"&amp;'Bilag 3'!$C$10:$C$636,0))</f>
        <v>Danske Invest - Nye Markeder Indeksobligationer - Akkumulerende KL</v>
      </c>
      <c r="E589" s="82">
        <v>201612</v>
      </c>
      <c r="F589" s="82">
        <v>30004</v>
      </c>
      <c r="G589" s="82">
        <v>8</v>
      </c>
      <c r="H589" s="83">
        <v>5745000</v>
      </c>
      <c r="I589" s="83">
        <v>2000</v>
      </c>
      <c r="J589" s="83">
        <v>0</v>
      </c>
      <c r="K589" s="83">
        <v>14292000</v>
      </c>
      <c r="L589" s="83">
        <v>0</v>
      </c>
      <c r="M589" s="83">
        <v>0</v>
      </c>
      <c r="N589" s="83">
        <v>0</v>
      </c>
      <c r="O589" s="83">
        <v>-167000</v>
      </c>
      <c r="P589" s="83">
        <v>-6000</v>
      </c>
      <c r="Q589" s="83">
        <v>0</v>
      </c>
      <c r="R589" s="83">
        <v>1816000</v>
      </c>
      <c r="S589" s="83">
        <v>0</v>
      </c>
      <c r="T589" s="83">
        <v>3000</v>
      </c>
      <c r="U589" s="84"/>
      <c r="V589" s="83">
        <v>169780000</v>
      </c>
      <c r="W589" s="83">
        <v>3117000</v>
      </c>
      <c r="X589" s="83">
        <v>3117000</v>
      </c>
      <c r="Y589" s="83">
        <v>0</v>
      </c>
      <c r="Z589" s="83">
        <v>164586000</v>
      </c>
      <c r="AA589" s="83">
        <v>0</v>
      </c>
      <c r="AB589" s="83">
        <v>164586000</v>
      </c>
      <c r="AC589" s="83">
        <v>0</v>
      </c>
      <c r="AD589" s="83">
        <v>0</v>
      </c>
      <c r="AE589" s="83">
        <v>0</v>
      </c>
      <c r="AF589" s="83">
        <v>0</v>
      </c>
      <c r="AG589" s="83">
        <v>0</v>
      </c>
      <c r="AH589" s="83">
        <v>0</v>
      </c>
      <c r="AI589" s="83">
        <v>0</v>
      </c>
      <c r="AJ589" s="83">
        <v>0</v>
      </c>
      <c r="AK589" s="83">
        <v>0</v>
      </c>
      <c r="AL589" s="83">
        <v>0</v>
      </c>
      <c r="AM589" s="83">
        <v>0</v>
      </c>
      <c r="AN589" s="83">
        <v>0</v>
      </c>
      <c r="AO589" s="83">
        <v>0</v>
      </c>
      <c r="AP589" s="83">
        <v>0</v>
      </c>
      <c r="AQ589" s="83">
        <v>2077000</v>
      </c>
      <c r="AR589" s="82">
        <v>2016</v>
      </c>
      <c r="AS589" s="83">
        <v>169780000</v>
      </c>
      <c r="AT589" s="83">
        <v>0</v>
      </c>
      <c r="AU589" s="83">
        <v>0</v>
      </c>
      <c r="AV589" s="83">
        <v>0</v>
      </c>
      <c r="AW589" s="83">
        <v>168818000</v>
      </c>
      <c r="AX589" s="83">
        <v>0</v>
      </c>
      <c r="AY589" s="83">
        <v>0</v>
      </c>
      <c r="AZ589" s="83">
        <v>0</v>
      </c>
      <c r="BA589" s="83">
        <v>962000</v>
      </c>
      <c r="BB589" s="84" t="s">
        <v>780</v>
      </c>
    </row>
    <row r="590" spans="1:54" x14ac:dyDescent="0.25">
      <c r="A590" s="62" t="str">
        <f t="shared" si="9"/>
        <v>300049</v>
      </c>
      <c r="B590" s="68">
        <f>INDEX('Bilag 3'!$B$10:$B$637,MATCH('Data - enkelt'!A590,'Bilag 3'!$G$10:$G$637,0))</f>
        <v>11005</v>
      </c>
      <c r="C590" s="68">
        <f>INDEX('Bilag 3'!$D$10:$D$637,MATCH('Data - enkelt'!A590,'Bilag 3'!$G$10:$G$637,0))</f>
        <v>108</v>
      </c>
      <c r="D590" s="63" t="str">
        <f t="array" ref="D590">INDEX('Bilag 3'!$E$10:$E$636,MATCH(F590&amp;"_"&amp;G590,'Bilag 3'!$A$10:$A$636&amp;"_"&amp;'Bilag 3'!$C$10:$C$636,0))&amp;" - "&amp;INDEX('Bilag 3'!$F$10:$F$636,MATCH(F590&amp;"_"&amp;G590,'Bilag 3'!$A$10:$A$636&amp;"_"&amp;'Bilag 3'!$C$10:$C$636,0))</f>
        <v>Danske Invest - Bond Income - Akkumulerende KL</v>
      </c>
      <c r="E590" s="82">
        <v>201612</v>
      </c>
      <c r="F590" s="82">
        <v>30004</v>
      </c>
      <c r="G590" s="82">
        <v>9</v>
      </c>
      <c r="H590" s="83">
        <v>317000</v>
      </c>
      <c r="I590" s="83">
        <v>14000</v>
      </c>
      <c r="J590" s="83">
        <v>501000</v>
      </c>
      <c r="K590" s="83">
        <v>-74000</v>
      </c>
      <c r="L590" s="83">
        <v>597000</v>
      </c>
      <c r="M590" s="83">
        <v>0</v>
      </c>
      <c r="N590" s="83">
        <v>-883000</v>
      </c>
      <c r="O590" s="83">
        <v>-1000</v>
      </c>
      <c r="P590" s="83">
        <v>0</v>
      </c>
      <c r="Q590" s="83">
        <v>1000</v>
      </c>
      <c r="R590" s="83">
        <v>277000</v>
      </c>
      <c r="S590" s="83">
        <v>0</v>
      </c>
      <c r="T590" s="83">
        <v>0</v>
      </c>
      <c r="U590" s="84"/>
      <c r="V590" s="83">
        <v>31057000</v>
      </c>
      <c r="W590" s="83">
        <v>2779000</v>
      </c>
      <c r="X590" s="83">
        <v>2595000</v>
      </c>
      <c r="Y590" s="83">
        <v>184000</v>
      </c>
      <c r="Z590" s="83">
        <v>9677000</v>
      </c>
      <c r="AA590" s="83">
        <v>0</v>
      </c>
      <c r="AB590" s="83">
        <v>9677000</v>
      </c>
      <c r="AC590" s="83">
        <v>0</v>
      </c>
      <c r="AD590" s="83">
        <v>0</v>
      </c>
      <c r="AE590" s="83">
        <v>0</v>
      </c>
      <c r="AF590" s="83">
        <v>0</v>
      </c>
      <c r="AG590" s="83">
        <v>0</v>
      </c>
      <c r="AH590" s="83">
        <v>0</v>
      </c>
      <c r="AI590" s="83">
        <v>0</v>
      </c>
      <c r="AJ590" s="83">
        <v>18092000</v>
      </c>
      <c r="AK590" s="83">
        <v>18092000</v>
      </c>
      <c r="AL590" s="83">
        <v>0</v>
      </c>
      <c r="AM590" s="83">
        <v>3000</v>
      </c>
      <c r="AN590" s="83">
        <v>0</v>
      </c>
      <c r="AO590" s="83">
        <v>3000</v>
      </c>
      <c r="AP590" s="83">
        <v>0</v>
      </c>
      <c r="AQ590" s="83">
        <v>505000</v>
      </c>
      <c r="AR590" s="82">
        <v>2016</v>
      </c>
      <c r="AS590" s="83">
        <v>31057000</v>
      </c>
      <c r="AT590" s="83">
        <v>0</v>
      </c>
      <c r="AU590" s="83">
        <v>0</v>
      </c>
      <c r="AV590" s="83">
        <v>0</v>
      </c>
      <c r="AW590" s="83">
        <v>30752000</v>
      </c>
      <c r="AX590" s="83">
        <v>3000</v>
      </c>
      <c r="AY590" s="83">
        <v>0</v>
      </c>
      <c r="AZ590" s="83">
        <v>3000</v>
      </c>
      <c r="BA590" s="83">
        <v>301000</v>
      </c>
      <c r="BB590" s="84" t="s">
        <v>780</v>
      </c>
    </row>
    <row r="591" spans="1:54" x14ac:dyDescent="0.25">
      <c r="A591" s="62" t="str">
        <f t="shared" si="9"/>
        <v>3000411</v>
      </c>
      <c r="B591" s="68">
        <f>INDEX('Bilag 3'!$B$10:$B$637,MATCH('Data - enkelt'!A591,'Bilag 3'!$G$10:$G$637,0))</f>
        <v>11005</v>
      </c>
      <c r="C591" s="68">
        <f>INDEX('Bilag 3'!$D$10:$D$637,MATCH('Data - enkelt'!A591,'Bilag 3'!$G$10:$G$637,0))</f>
        <v>110</v>
      </c>
      <c r="D591" s="63" t="str">
        <f t="array" ref="D591">INDEX('Bilag 3'!$E$10:$E$636,MATCH(F591&amp;"_"&amp;G591,'Bilag 3'!$A$10:$A$636&amp;"_"&amp;'Bilag 3'!$C$10:$C$636,0))&amp;" - "&amp;INDEX('Bilag 3'!$F$10:$F$636,MATCH(F591&amp;"_"&amp;G591,'Bilag 3'!$A$10:$A$636&amp;"_"&amp;'Bilag 3'!$C$10:$C$636,0))</f>
        <v>Danske Invest - Horisont 20 - Akkumulerende KL</v>
      </c>
      <c r="E591" s="82">
        <v>201612</v>
      </c>
      <c r="F591" s="82">
        <v>30004</v>
      </c>
      <c r="G591" s="82">
        <v>11</v>
      </c>
      <c r="H591" s="83">
        <v>739000</v>
      </c>
      <c r="I591" s="83">
        <v>2000</v>
      </c>
      <c r="J591" s="83">
        <v>331000</v>
      </c>
      <c r="K591" s="83">
        <v>96000</v>
      </c>
      <c r="L591" s="83">
        <v>9465000</v>
      </c>
      <c r="M591" s="83">
        <v>0</v>
      </c>
      <c r="N591" s="83">
        <v>0</v>
      </c>
      <c r="O591" s="83">
        <v>-83000</v>
      </c>
      <c r="P591" s="83">
        <v>0</v>
      </c>
      <c r="Q591" s="83">
        <v>66000</v>
      </c>
      <c r="R591" s="83">
        <v>1291000</v>
      </c>
      <c r="S591" s="83">
        <v>0</v>
      </c>
      <c r="T591" s="83">
        <v>0</v>
      </c>
      <c r="U591" s="84"/>
      <c r="V591" s="83">
        <v>306833000</v>
      </c>
      <c r="W591" s="83">
        <v>5298000</v>
      </c>
      <c r="X591" s="83">
        <v>5298000</v>
      </c>
      <c r="Y591" s="83">
        <v>0</v>
      </c>
      <c r="Z591" s="83">
        <v>58392000</v>
      </c>
      <c r="AA591" s="83">
        <v>0</v>
      </c>
      <c r="AB591" s="83">
        <v>55912000</v>
      </c>
      <c r="AC591" s="83">
        <v>2480000</v>
      </c>
      <c r="AD591" s="83">
        <v>0</v>
      </c>
      <c r="AE591" s="83">
        <v>0</v>
      </c>
      <c r="AF591" s="83">
        <v>0</v>
      </c>
      <c r="AG591" s="83">
        <v>0</v>
      </c>
      <c r="AH591" s="83">
        <v>0</v>
      </c>
      <c r="AI591" s="83">
        <v>0</v>
      </c>
      <c r="AJ591" s="83">
        <v>241646000</v>
      </c>
      <c r="AK591" s="83">
        <v>172970000</v>
      </c>
      <c r="AL591" s="83">
        <v>68676000</v>
      </c>
      <c r="AM591" s="83">
        <v>0</v>
      </c>
      <c r="AN591" s="83">
        <v>0</v>
      </c>
      <c r="AO591" s="83">
        <v>0</v>
      </c>
      <c r="AP591" s="83">
        <v>0</v>
      </c>
      <c r="AQ591" s="83">
        <v>1497000</v>
      </c>
      <c r="AR591" s="82">
        <v>2016</v>
      </c>
      <c r="AS591" s="83">
        <v>306833000</v>
      </c>
      <c r="AT591" s="83">
        <v>0</v>
      </c>
      <c r="AU591" s="83">
        <v>0</v>
      </c>
      <c r="AV591" s="83">
        <v>0</v>
      </c>
      <c r="AW591" s="83">
        <v>305921000</v>
      </c>
      <c r="AX591" s="83">
        <v>0</v>
      </c>
      <c r="AY591" s="83">
        <v>0</v>
      </c>
      <c r="AZ591" s="83">
        <v>0</v>
      </c>
      <c r="BA591" s="83">
        <v>911000</v>
      </c>
      <c r="BB591" s="84" t="s">
        <v>780</v>
      </c>
    </row>
    <row r="592" spans="1:54" x14ac:dyDescent="0.25">
      <c r="A592" s="62" t="str">
        <f t="shared" si="9"/>
        <v>3000412</v>
      </c>
      <c r="B592" s="68">
        <f>INDEX('Bilag 3'!$B$10:$B$637,MATCH('Data - enkelt'!A592,'Bilag 3'!$G$10:$G$637,0))</f>
        <v>11005</v>
      </c>
      <c r="C592" s="68">
        <f>INDEX('Bilag 3'!$D$10:$D$637,MATCH('Data - enkelt'!A592,'Bilag 3'!$G$10:$G$637,0))</f>
        <v>111</v>
      </c>
      <c r="D592" s="63" t="str">
        <f t="array" ref="D592">INDEX('Bilag 3'!$E$10:$E$636,MATCH(F592&amp;"_"&amp;G592,'Bilag 3'!$A$10:$A$636&amp;"_"&amp;'Bilag 3'!$C$10:$C$636,0))&amp;" - "&amp;INDEX('Bilag 3'!$F$10:$F$636,MATCH(F592&amp;"_"&amp;G592,'Bilag 3'!$A$10:$A$636&amp;"_"&amp;'Bilag 3'!$C$10:$C$636,0))</f>
        <v>Danske Invest - Horisont 35 - Akkumulerende KL</v>
      </c>
      <c r="E592" s="82">
        <v>201612</v>
      </c>
      <c r="F592" s="82">
        <v>30004</v>
      </c>
      <c r="G592" s="82">
        <v>12</v>
      </c>
      <c r="H592" s="83">
        <v>419000</v>
      </c>
      <c r="I592" s="83">
        <v>1000</v>
      </c>
      <c r="J592" s="83">
        <v>204000</v>
      </c>
      <c r="K592" s="83">
        <v>6000</v>
      </c>
      <c r="L592" s="83">
        <v>10625000</v>
      </c>
      <c r="M592" s="83">
        <v>0</v>
      </c>
      <c r="N592" s="83">
        <v>0</v>
      </c>
      <c r="O592" s="83">
        <v>-43000</v>
      </c>
      <c r="P592" s="83">
        <v>3000</v>
      </c>
      <c r="Q592" s="83">
        <v>85000</v>
      </c>
      <c r="R592" s="83">
        <v>1294000</v>
      </c>
      <c r="S592" s="83">
        <v>0</v>
      </c>
      <c r="T592" s="83">
        <v>0</v>
      </c>
      <c r="U592" s="84"/>
      <c r="V592" s="83">
        <v>214838000</v>
      </c>
      <c r="W592" s="83">
        <v>2073000</v>
      </c>
      <c r="X592" s="83">
        <v>2073000</v>
      </c>
      <c r="Y592" s="83">
        <v>0</v>
      </c>
      <c r="Z592" s="83">
        <v>25092000</v>
      </c>
      <c r="AA592" s="83">
        <v>0</v>
      </c>
      <c r="AB592" s="83">
        <v>24272000</v>
      </c>
      <c r="AC592" s="83">
        <v>819000</v>
      </c>
      <c r="AD592" s="83">
        <v>0</v>
      </c>
      <c r="AE592" s="83">
        <v>0</v>
      </c>
      <c r="AF592" s="83">
        <v>0</v>
      </c>
      <c r="AG592" s="83">
        <v>0</v>
      </c>
      <c r="AH592" s="83">
        <v>0</v>
      </c>
      <c r="AI592" s="83">
        <v>0</v>
      </c>
      <c r="AJ592" s="83">
        <v>186589000</v>
      </c>
      <c r="AK592" s="83">
        <v>127937000</v>
      </c>
      <c r="AL592" s="83">
        <v>58652000</v>
      </c>
      <c r="AM592" s="83">
        <v>0</v>
      </c>
      <c r="AN592" s="83">
        <v>0</v>
      </c>
      <c r="AO592" s="83">
        <v>0</v>
      </c>
      <c r="AP592" s="83">
        <v>0</v>
      </c>
      <c r="AQ592" s="83">
        <v>1085000</v>
      </c>
      <c r="AR592" s="82">
        <v>2016</v>
      </c>
      <c r="AS592" s="83">
        <v>214838000</v>
      </c>
      <c r="AT592" s="83">
        <v>0</v>
      </c>
      <c r="AU592" s="83">
        <v>0</v>
      </c>
      <c r="AV592" s="83">
        <v>0</v>
      </c>
      <c r="AW592" s="83">
        <v>213959000</v>
      </c>
      <c r="AX592" s="83">
        <v>0</v>
      </c>
      <c r="AY592" s="83">
        <v>0</v>
      </c>
      <c r="AZ592" s="83">
        <v>0</v>
      </c>
      <c r="BA592" s="83">
        <v>879000</v>
      </c>
      <c r="BB592" s="84" t="s">
        <v>780</v>
      </c>
    </row>
    <row r="593" spans="1:54" x14ac:dyDescent="0.25">
      <c r="A593" s="62" t="str">
        <f t="shared" si="9"/>
        <v>3000413</v>
      </c>
      <c r="B593" s="68">
        <f>INDEX('Bilag 3'!$B$10:$B$637,MATCH('Data - enkelt'!A593,'Bilag 3'!$G$10:$G$637,0))</f>
        <v>11005</v>
      </c>
      <c r="C593" s="68">
        <f>INDEX('Bilag 3'!$D$10:$D$637,MATCH('Data - enkelt'!A593,'Bilag 3'!$G$10:$G$637,0))</f>
        <v>112</v>
      </c>
      <c r="D593" s="63" t="str">
        <f t="array" ref="D593">INDEX('Bilag 3'!$E$10:$E$636,MATCH(F593&amp;"_"&amp;G593,'Bilag 3'!$A$10:$A$636&amp;"_"&amp;'Bilag 3'!$C$10:$C$636,0))&amp;" - "&amp;INDEX('Bilag 3'!$F$10:$F$636,MATCH(F593&amp;"_"&amp;G593,'Bilag 3'!$A$10:$A$636&amp;"_"&amp;'Bilag 3'!$C$10:$C$636,0))</f>
        <v>Danske Invest - Horisont 50 - Akkumulerende KL</v>
      </c>
      <c r="E593" s="82">
        <v>201612</v>
      </c>
      <c r="F593" s="82">
        <v>30004</v>
      </c>
      <c r="G593" s="82">
        <v>13</v>
      </c>
      <c r="H593" s="83">
        <v>16000</v>
      </c>
      <c r="I593" s="83">
        <v>2000</v>
      </c>
      <c r="J593" s="83">
        <v>217000</v>
      </c>
      <c r="K593" s="83">
        <v>0</v>
      </c>
      <c r="L593" s="83">
        <v>19525000</v>
      </c>
      <c r="M593" s="83">
        <v>0</v>
      </c>
      <c r="N593" s="83">
        <v>0</v>
      </c>
      <c r="O593" s="83">
        <v>-42000</v>
      </c>
      <c r="P593" s="83">
        <v>0</v>
      </c>
      <c r="Q593" s="83">
        <v>125000</v>
      </c>
      <c r="R593" s="83">
        <v>2087000</v>
      </c>
      <c r="S593" s="83">
        <v>0</v>
      </c>
      <c r="T593" s="83">
        <v>0</v>
      </c>
      <c r="U593" s="84"/>
      <c r="V593" s="83">
        <v>271210000</v>
      </c>
      <c r="W593" s="83">
        <v>5383000</v>
      </c>
      <c r="X593" s="83">
        <v>5383000</v>
      </c>
      <c r="Y593" s="83">
        <v>0</v>
      </c>
      <c r="Z593" s="83">
        <v>0</v>
      </c>
      <c r="AA593" s="83">
        <v>0</v>
      </c>
      <c r="AB593" s="83">
        <v>0</v>
      </c>
      <c r="AC593" s="83">
        <v>0</v>
      </c>
      <c r="AD593" s="83">
        <v>0</v>
      </c>
      <c r="AE593" s="83">
        <v>0</v>
      </c>
      <c r="AF593" s="83">
        <v>0</v>
      </c>
      <c r="AG593" s="83">
        <v>0</v>
      </c>
      <c r="AH593" s="83">
        <v>0</v>
      </c>
      <c r="AI593" s="83">
        <v>0</v>
      </c>
      <c r="AJ593" s="83">
        <v>264375000</v>
      </c>
      <c r="AK593" s="83">
        <v>185633000</v>
      </c>
      <c r="AL593" s="83">
        <v>78742000</v>
      </c>
      <c r="AM593" s="83">
        <v>0</v>
      </c>
      <c r="AN593" s="83">
        <v>0</v>
      </c>
      <c r="AO593" s="83">
        <v>0</v>
      </c>
      <c r="AP593" s="83">
        <v>0</v>
      </c>
      <c r="AQ593" s="83">
        <v>1452000</v>
      </c>
      <c r="AR593" s="82">
        <v>2016</v>
      </c>
      <c r="AS593" s="83">
        <v>271210000</v>
      </c>
      <c r="AT593" s="83">
        <v>0</v>
      </c>
      <c r="AU593" s="83">
        <v>0</v>
      </c>
      <c r="AV593" s="83">
        <v>0</v>
      </c>
      <c r="AW593" s="83">
        <v>269744000</v>
      </c>
      <c r="AX593" s="83">
        <v>0</v>
      </c>
      <c r="AY593" s="83">
        <v>0</v>
      </c>
      <c r="AZ593" s="83">
        <v>0</v>
      </c>
      <c r="BA593" s="83">
        <v>1467000</v>
      </c>
      <c r="BB593" s="84" t="s">
        <v>780</v>
      </c>
    </row>
    <row r="594" spans="1:54" x14ac:dyDescent="0.25">
      <c r="A594" s="62" t="str">
        <f t="shared" si="9"/>
        <v>3000414</v>
      </c>
      <c r="B594" s="68">
        <f>INDEX('Bilag 3'!$B$10:$B$637,MATCH('Data - enkelt'!A594,'Bilag 3'!$G$10:$G$637,0))</f>
        <v>11005</v>
      </c>
      <c r="C594" s="68">
        <f>INDEX('Bilag 3'!$D$10:$D$637,MATCH('Data - enkelt'!A594,'Bilag 3'!$G$10:$G$637,0))</f>
        <v>113</v>
      </c>
      <c r="D594" s="63" t="str">
        <f t="array" ref="D594">INDEX('Bilag 3'!$E$10:$E$636,MATCH(F594&amp;"_"&amp;G594,'Bilag 3'!$A$10:$A$636&amp;"_"&amp;'Bilag 3'!$C$10:$C$636,0))&amp;" - "&amp;INDEX('Bilag 3'!$F$10:$F$636,MATCH(F594&amp;"_"&amp;G594,'Bilag 3'!$A$10:$A$636&amp;"_"&amp;'Bilag 3'!$C$10:$C$636,0))</f>
        <v>Danske Invest - Horisont 65 - Akkumulerende KL</v>
      </c>
      <c r="E594" s="82">
        <v>201612</v>
      </c>
      <c r="F594" s="82">
        <v>30004</v>
      </c>
      <c r="G594" s="82">
        <v>14</v>
      </c>
      <c r="H594" s="83">
        <v>5000</v>
      </c>
      <c r="I594" s="83">
        <v>0</v>
      </c>
      <c r="J594" s="83">
        <v>35000</v>
      </c>
      <c r="K594" s="83">
        <v>0</v>
      </c>
      <c r="L594" s="83">
        <v>6420000</v>
      </c>
      <c r="M594" s="83">
        <v>0</v>
      </c>
      <c r="N594" s="83">
        <v>0</v>
      </c>
      <c r="O594" s="83">
        <v>4000</v>
      </c>
      <c r="P594" s="83">
        <v>0</v>
      </c>
      <c r="Q594" s="83">
        <v>71000</v>
      </c>
      <c r="R594" s="83">
        <v>643000</v>
      </c>
      <c r="S594" s="83">
        <v>0</v>
      </c>
      <c r="T594" s="83">
        <v>0</v>
      </c>
      <c r="U594" s="84"/>
      <c r="V594" s="83">
        <v>75341000</v>
      </c>
      <c r="W594" s="83">
        <v>1167000</v>
      </c>
      <c r="X594" s="83">
        <v>1167000</v>
      </c>
      <c r="Y594" s="83">
        <v>0</v>
      </c>
      <c r="Z594" s="83">
        <v>0</v>
      </c>
      <c r="AA594" s="83">
        <v>0</v>
      </c>
      <c r="AB594" s="83">
        <v>0</v>
      </c>
      <c r="AC594" s="83">
        <v>0</v>
      </c>
      <c r="AD594" s="83">
        <v>0</v>
      </c>
      <c r="AE594" s="83">
        <v>0</v>
      </c>
      <c r="AF594" s="83">
        <v>0</v>
      </c>
      <c r="AG594" s="83">
        <v>0</v>
      </c>
      <c r="AH594" s="83">
        <v>0</v>
      </c>
      <c r="AI594" s="83">
        <v>0</v>
      </c>
      <c r="AJ594" s="83">
        <v>73714000</v>
      </c>
      <c r="AK594" s="83">
        <v>50849000</v>
      </c>
      <c r="AL594" s="83">
        <v>22865000</v>
      </c>
      <c r="AM594" s="83">
        <v>0</v>
      </c>
      <c r="AN594" s="83">
        <v>0</v>
      </c>
      <c r="AO594" s="83">
        <v>0</v>
      </c>
      <c r="AP594" s="83">
        <v>0</v>
      </c>
      <c r="AQ594" s="83">
        <v>459000</v>
      </c>
      <c r="AR594" s="82">
        <v>2016</v>
      </c>
      <c r="AS594" s="83">
        <v>75341000</v>
      </c>
      <c r="AT594" s="83">
        <v>0</v>
      </c>
      <c r="AU594" s="83">
        <v>0</v>
      </c>
      <c r="AV594" s="83">
        <v>0</v>
      </c>
      <c r="AW594" s="83">
        <v>74877000</v>
      </c>
      <c r="AX594" s="83">
        <v>0</v>
      </c>
      <c r="AY594" s="83">
        <v>0</v>
      </c>
      <c r="AZ594" s="83">
        <v>0</v>
      </c>
      <c r="BA594" s="83">
        <v>464000</v>
      </c>
      <c r="BB594" s="84" t="s">
        <v>780</v>
      </c>
    </row>
    <row r="595" spans="1:54" x14ac:dyDescent="0.25">
      <c r="A595" s="62" t="str">
        <f t="shared" si="9"/>
        <v>3000415</v>
      </c>
      <c r="B595" s="68">
        <f>INDEX('Bilag 3'!$B$10:$B$637,MATCH('Data - enkelt'!A595,'Bilag 3'!$G$10:$G$637,0))</f>
        <v>11005</v>
      </c>
      <c r="C595" s="68">
        <f>INDEX('Bilag 3'!$D$10:$D$637,MATCH('Data - enkelt'!A595,'Bilag 3'!$G$10:$G$637,0))</f>
        <v>114</v>
      </c>
      <c r="D595" s="63" t="str">
        <f t="array" ref="D595">INDEX('Bilag 3'!$E$10:$E$636,MATCH(F595&amp;"_"&amp;G595,'Bilag 3'!$A$10:$A$636&amp;"_"&amp;'Bilag 3'!$C$10:$C$636,0))&amp;" - "&amp;INDEX('Bilag 3'!$F$10:$F$636,MATCH(F595&amp;"_"&amp;G595,'Bilag 3'!$A$10:$A$636&amp;"_"&amp;'Bilag 3'!$C$10:$C$636,0))</f>
        <v>Danske Invest - Horisont 80 - Akkumulerende KL</v>
      </c>
      <c r="E595" s="82">
        <v>201612</v>
      </c>
      <c r="F595" s="82">
        <v>30004</v>
      </c>
      <c r="G595" s="82">
        <v>15</v>
      </c>
      <c r="H595" s="83">
        <v>6000</v>
      </c>
      <c r="I595" s="83">
        <v>3000</v>
      </c>
      <c r="J595" s="83">
        <v>40000</v>
      </c>
      <c r="K595" s="83">
        <v>0</v>
      </c>
      <c r="L595" s="83">
        <v>7021000</v>
      </c>
      <c r="M595" s="83">
        <v>0</v>
      </c>
      <c r="N595" s="83">
        <v>0</v>
      </c>
      <c r="O595" s="83">
        <v>-48000</v>
      </c>
      <c r="P595" s="83">
        <v>4000</v>
      </c>
      <c r="Q595" s="83">
        <v>66000</v>
      </c>
      <c r="R595" s="83">
        <v>859000</v>
      </c>
      <c r="S595" s="83">
        <v>0</v>
      </c>
      <c r="T595" s="83">
        <v>0</v>
      </c>
      <c r="U595" s="84"/>
      <c r="V595" s="83">
        <v>85590000</v>
      </c>
      <c r="W595" s="83">
        <v>1033000</v>
      </c>
      <c r="X595" s="83">
        <v>1033000</v>
      </c>
      <c r="Y595" s="83">
        <v>0</v>
      </c>
      <c r="Z595" s="83">
        <v>0</v>
      </c>
      <c r="AA595" s="83">
        <v>0</v>
      </c>
      <c r="AB595" s="83">
        <v>0</v>
      </c>
      <c r="AC595" s="83">
        <v>0</v>
      </c>
      <c r="AD595" s="83">
        <v>0</v>
      </c>
      <c r="AE595" s="83">
        <v>0</v>
      </c>
      <c r="AF595" s="83">
        <v>0</v>
      </c>
      <c r="AG595" s="83">
        <v>0</v>
      </c>
      <c r="AH595" s="83">
        <v>0</v>
      </c>
      <c r="AI595" s="83">
        <v>0</v>
      </c>
      <c r="AJ595" s="83">
        <v>83958000</v>
      </c>
      <c r="AK595" s="83">
        <v>63572000</v>
      </c>
      <c r="AL595" s="83">
        <v>20386000</v>
      </c>
      <c r="AM595" s="83">
        <v>0</v>
      </c>
      <c r="AN595" s="83">
        <v>0</v>
      </c>
      <c r="AO595" s="83">
        <v>0</v>
      </c>
      <c r="AP595" s="83">
        <v>0</v>
      </c>
      <c r="AQ595" s="83">
        <v>599000</v>
      </c>
      <c r="AR595" s="82">
        <v>2016</v>
      </c>
      <c r="AS595" s="83">
        <v>85590000</v>
      </c>
      <c r="AT595" s="83">
        <v>0</v>
      </c>
      <c r="AU595" s="83">
        <v>0</v>
      </c>
      <c r="AV595" s="83">
        <v>0</v>
      </c>
      <c r="AW595" s="83">
        <v>84980000</v>
      </c>
      <c r="AX595" s="83">
        <v>0</v>
      </c>
      <c r="AY595" s="83">
        <v>0</v>
      </c>
      <c r="AZ595" s="83">
        <v>0</v>
      </c>
      <c r="BA595" s="83">
        <v>611000</v>
      </c>
      <c r="BB595" s="84" t="s">
        <v>780</v>
      </c>
    </row>
    <row r="596" spans="1:54" x14ac:dyDescent="0.25">
      <c r="A596" s="62" t="str">
        <f t="shared" si="9"/>
        <v>3000416</v>
      </c>
      <c r="B596" s="68">
        <f>INDEX('Bilag 3'!$B$10:$B$637,MATCH('Data - enkelt'!A596,'Bilag 3'!$G$10:$G$637,0))</f>
        <v>11005</v>
      </c>
      <c r="C596" s="68">
        <f>INDEX('Bilag 3'!$D$10:$D$637,MATCH('Data - enkelt'!A596,'Bilag 3'!$G$10:$G$637,0))</f>
        <v>115</v>
      </c>
      <c r="D596" s="63" t="str">
        <f t="array" ref="D596">INDEX('Bilag 3'!$E$10:$E$636,MATCH(F596&amp;"_"&amp;G596,'Bilag 3'!$A$10:$A$636&amp;"_"&amp;'Bilag 3'!$C$10:$C$636,0))&amp;" - "&amp;INDEX('Bilag 3'!$F$10:$F$636,MATCH(F596&amp;"_"&amp;G596,'Bilag 3'!$A$10:$A$636&amp;"_"&amp;'Bilag 3'!$C$10:$C$636,0))</f>
        <v>Danske Invest - Horisont 100 - Akkumulerende KL</v>
      </c>
      <c r="E596" s="82">
        <v>201612</v>
      </c>
      <c r="F596" s="82">
        <v>30004</v>
      </c>
      <c r="G596" s="82">
        <v>16</v>
      </c>
      <c r="H596" s="83">
        <v>4000</v>
      </c>
      <c r="I596" s="83">
        <v>2000</v>
      </c>
      <c r="J596" s="83">
        <v>0</v>
      </c>
      <c r="K596" s="83">
        <v>0</v>
      </c>
      <c r="L596" s="83">
        <v>6350000</v>
      </c>
      <c r="M596" s="83">
        <v>0</v>
      </c>
      <c r="N596" s="83">
        <v>0</v>
      </c>
      <c r="O596" s="83">
        <v>70000</v>
      </c>
      <c r="P596" s="83">
        <v>0</v>
      </c>
      <c r="Q596" s="83">
        <v>81000</v>
      </c>
      <c r="R596" s="83">
        <v>714000</v>
      </c>
      <c r="S596" s="83">
        <v>0</v>
      </c>
      <c r="T596" s="83">
        <v>0</v>
      </c>
      <c r="U596" s="84"/>
      <c r="V596" s="83">
        <v>70033000</v>
      </c>
      <c r="W596" s="83">
        <v>632000</v>
      </c>
      <c r="X596" s="83">
        <v>632000</v>
      </c>
      <c r="Y596" s="83">
        <v>0</v>
      </c>
      <c r="Z596" s="83">
        <v>0</v>
      </c>
      <c r="AA596" s="83">
        <v>0</v>
      </c>
      <c r="AB596" s="83">
        <v>0</v>
      </c>
      <c r="AC596" s="83">
        <v>0</v>
      </c>
      <c r="AD596" s="83">
        <v>0</v>
      </c>
      <c r="AE596" s="83">
        <v>0</v>
      </c>
      <c r="AF596" s="83">
        <v>0</v>
      </c>
      <c r="AG596" s="83">
        <v>0</v>
      </c>
      <c r="AH596" s="83">
        <v>0</v>
      </c>
      <c r="AI596" s="83">
        <v>0</v>
      </c>
      <c r="AJ596" s="83">
        <v>68920000</v>
      </c>
      <c r="AK596" s="83">
        <v>50888000</v>
      </c>
      <c r="AL596" s="83">
        <v>18033000</v>
      </c>
      <c r="AM596" s="83">
        <v>0</v>
      </c>
      <c r="AN596" s="83">
        <v>0</v>
      </c>
      <c r="AO596" s="83">
        <v>0</v>
      </c>
      <c r="AP596" s="83">
        <v>0</v>
      </c>
      <c r="AQ596" s="83">
        <v>481000</v>
      </c>
      <c r="AR596" s="82">
        <v>2016</v>
      </c>
      <c r="AS596" s="83">
        <v>70033000</v>
      </c>
      <c r="AT596" s="83">
        <v>0</v>
      </c>
      <c r="AU596" s="83">
        <v>0</v>
      </c>
      <c r="AV596" s="83">
        <v>0</v>
      </c>
      <c r="AW596" s="83">
        <v>69545000</v>
      </c>
      <c r="AX596" s="83">
        <v>0</v>
      </c>
      <c r="AY596" s="83">
        <v>0</v>
      </c>
      <c r="AZ596" s="83">
        <v>0</v>
      </c>
      <c r="BA596" s="83">
        <v>488000</v>
      </c>
      <c r="BB596" s="84" t="s">
        <v>780</v>
      </c>
    </row>
    <row r="597" spans="1:54" x14ac:dyDescent="0.25">
      <c r="A597" s="62" t="str">
        <f t="shared" si="9"/>
        <v>3000417</v>
      </c>
      <c r="B597" s="68">
        <f>INDEX('Bilag 3'!$B$10:$B$637,MATCH('Data - enkelt'!A597,'Bilag 3'!$G$10:$G$637,0))</f>
        <v>11005</v>
      </c>
      <c r="C597" s="68">
        <f>INDEX('Bilag 3'!$D$10:$D$637,MATCH('Data - enkelt'!A597,'Bilag 3'!$G$10:$G$637,0))</f>
        <v>116</v>
      </c>
      <c r="D597" s="63" t="str">
        <f t="array" ref="D597">INDEX('Bilag 3'!$E$10:$E$636,MATCH(F597&amp;"_"&amp;G597,'Bilag 3'!$A$10:$A$636&amp;"_"&amp;'Bilag 3'!$C$10:$C$636,0))&amp;" - "&amp;INDEX('Bilag 3'!$F$10:$F$636,MATCH(F597&amp;"_"&amp;G597,'Bilag 3'!$A$10:$A$636&amp;"_"&amp;'Bilag 3'!$C$10:$C$636,0))</f>
        <v>Danske Invest - Horisont Rente Offensiv - Akkumulerende KL</v>
      </c>
      <c r="E597" s="82">
        <v>201612</v>
      </c>
      <c r="F597" s="82">
        <v>30004</v>
      </c>
      <c r="G597" s="82">
        <v>17</v>
      </c>
      <c r="H597" s="83">
        <v>92000</v>
      </c>
      <c r="I597" s="83">
        <v>0</v>
      </c>
      <c r="J597" s="83">
        <v>0</v>
      </c>
      <c r="K597" s="83">
        <v>-54000</v>
      </c>
      <c r="L597" s="83">
        <v>82000</v>
      </c>
      <c r="M597" s="83">
        <v>0</v>
      </c>
      <c r="N597" s="83">
        <v>0</v>
      </c>
      <c r="O597" s="83">
        <v>0</v>
      </c>
      <c r="P597" s="83">
        <v>0</v>
      </c>
      <c r="Q597" s="83">
        <v>0</v>
      </c>
      <c r="R597" s="83">
        <v>77000</v>
      </c>
      <c r="S597" s="83">
        <v>0</v>
      </c>
      <c r="T597" s="83">
        <v>0</v>
      </c>
      <c r="U597" s="84"/>
      <c r="V597" s="83">
        <v>64775000</v>
      </c>
      <c r="W597" s="83">
        <v>0</v>
      </c>
      <c r="X597" s="83">
        <v>0</v>
      </c>
      <c r="Y597" s="83">
        <v>0</v>
      </c>
      <c r="Z597" s="83">
        <v>19111000</v>
      </c>
      <c r="AA597" s="83">
        <v>0</v>
      </c>
      <c r="AB597" s="83">
        <v>18292000</v>
      </c>
      <c r="AC597" s="83">
        <v>819000</v>
      </c>
      <c r="AD597" s="83">
        <v>0</v>
      </c>
      <c r="AE597" s="83">
        <v>0</v>
      </c>
      <c r="AF597" s="83">
        <v>0</v>
      </c>
      <c r="AG597" s="83">
        <v>0</v>
      </c>
      <c r="AH597" s="83">
        <v>0</v>
      </c>
      <c r="AI597" s="83">
        <v>0</v>
      </c>
      <c r="AJ597" s="83">
        <v>44803000</v>
      </c>
      <c r="AK597" s="83">
        <v>36982000</v>
      </c>
      <c r="AL597" s="83">
        <v>7821000</v>
      </c>
      <c r="AM597" s="83">
        <v>0</v>
      </c>
      <c r="AN597" s="83">
        <v>0</v>
      </c>
      <c r="AO597" s="83">
        <v>0</v>
      </c>
      <c r="AP597" s="83">
        <v>0</v>
      </c>
      <c r="AQ597" s="83">
        <v>861000</v>
      </c>
      <c r="AR597" s="82">
        <v>2016</v>
      </c>
      <c r="AS597" s="83">
        <v>64775000</v>
      </c>
      <c r="AT597" s="83">
        <v>83000</v>
      </c>
      <c r="AU597" s="83">
        <v>0</v>
      </c>
      <c r="AV597" s="83">
        <v>83000</v>
      </c>
      <c r="AW597" s="83">
        <v>64615000</v>
      </c>
      <c r="AX597" s="83">
        <v>0</v>
      </c>
      <c r="AY597" s="83">
        <v>0</v>
      </c>
      <c r="AZ597" s="83">
        <v>0</v>
      </c>
      <c r="BA597" s="83">
        <v>77000</v>
      </c>
      <c r="BB597" s="84" t="s">
        <v>780</v>
      </c>
    </row>
    <row r="598" spans="1:54" x14ac:dyDescent="0.25">
      <c r="A598" s="62" t="str">
        <f t="shared" si="9"/>
        <v>3000418</v>
      </c>
      <c r="B598" s="68">
        <f>INDEX('Bilag 3'!$B$10:$B$637,MATCH('Data - enkelt'!A598,'Bilag 3'!$G$10:$G$637,0))</f>
        <v>11005</v>
      </c>
      <c r="C598" s="68">
        <f>INDEX('Bilag 3'!$D$10:$D$637,MATCH('Data - enkelt'!A598,'Bilag 3'!$G$10:$G$637,0))</f>
        <v>117</v>
      </c>
      <c r="D598" s="63" t="str">
        <f t="array" ref="D598">INDEX('Bilag 3'!$E$10:$E$636,MATCH(F598&amp;"_"&amp;G598,'Bilag 3'!$A$10:$A$636&amp;"_"&amp;'Bilag 3'!$C$10:$C$636,0))&amp;" - "&amp;INDEX('Bilag 3'!$F$10:$F$636,MATCH(F598&amp;"_"&amp;G598,'Bilag 3'!$A$10:$A$636&amp;"_"&amp;'Bilag 3'!$C$10:$C$636,0))</f>
        <v>Danske Invest - Horisont Rente Konservativ - Akkumulerende KL</v>
      </c>
      <c r="E598" s="82">
        <v>201612</v>
      </c>
      <c r="F598" s="82">
        <v>30004</v>
      </c>
      <c r="G598" s="82">
        <v>18</v>
      </c>
      <c r="H598" s="83">
        <v>11234000</v>
      </c>
      <c r="I598" s="83">
        <v>0</v>
      </c>
      <c r="J598" s="83">
        <v>0</v>
      </c>
      <c r="K598" s="83">
        <v>583000</v>
      </c>
      <c r="L598" s="83">
        <v>2402000</v>
      </c>
      <c r="M598" s="83">
        <v>0</v>
      </c>
      <c r="N598" s="83">
        <v>0</v>
      </c>
      <c r="O598" s="83">
        <v>2000</v>
      </c>
      <c r="P598" s="83">
        <v>0</v>
      </c>
      <c r="Q598" s="83">
        <v>16000</v>
      </c>
      <c r="R598" s="83">
        <v>1652000</v>
      </c>
      <c r="S598" s="83">
        <v>0</v>
      </c>
      <c r="T598" s="83">
        <v>0</v>
      </c>
      <c r="U598" s="84"/>
      <c r="V598" s="83">
        <v>754870000</v>
      </c>
      <c r="W598" s="83">
        <v>25833000</v>
      </c>
      <c r="X598" s="83">
        <v>25833000</v>
      </c>
      <c r="Y598" s="83">
        <v>0</v>
      </c>
      <c r="Z598" s="83">
        <v>650253000</v>
      </c>
      <c r="AA598" s="83">
        <v>0</v>
      </c>
      <c r="AB598" s="83">
        <v>624773000</v>
      </c>
      <c r="AC598" s="83">
        <v>25480000</v>
      </c>
      <c r="AD598" s="83">
        <v>0</v>
      </c>
      <c r="AE598" s="83">
        <v>0</v>
      </c>
      <c r="AF598" s="83">
        <v>0</v>
      </c>
      <c r="AG598" s="83">
        <v>0</v>
      </c>
      <c r="AH598" s="83">
        <v>0</v>
      </c>
      <c r="AI598" s="83">
        <v>0</v>
      </c>
      <c r="AJ598" s="83">
        <v>72990000</v>
      </c>
      <c r="AK598" s="83">
        <v>72990000</v>
      </c>
      <c r="AL598" s="83">
        <v>0</v>
      </c>
      <c r="AM598" s="83">
        <v>0</v>
      </c>
      <c r="AN598" s="83">
        <v>0</v>
      </c>
      <c r="AO598" s="83">
        <v>0</v>
      </c>
      <c r="AP598" s="83">
        <v>0</v>
      </c>
      <c r="AQ598" s="83">
        <v>5794000</v>
      </c>
      <c r="AR598" s="82">
        <v>2016</v>
      </c>
      <c r="AS598" s="83">
        <v>754870000</v>
      </c>
      <c r="AT598" s="83">
        <v>0</v>
      </c>
      <c r="AU598" s="83">
        <v>0</v>
      </c>
      <c r="AV598" s="83">
        <v>0</v>
      </c>
      <c r="AW598" s="83">
        <v>754242000</v>
      </c>
      <c r="AX598" s="83">
        <v>0</v>
      </c>
      <c r="AY598" s="83">
        <v>0</v>
      </c>
      <c r="AZ598" s="83">
        <v>0</v>
      </c>
      <c r="BA598" s="83">
        <v>627000</v>
      </c>
      <c r="BB598" s="84" t="s">
        <v>780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8</vt:i4>
      </vt:variant>
      <vt:variant>
        <vt:lpstr>Navngivne områder</vt:lpstr>
      </vt:variant>
      <vt:variant>
        <vt:i4>15</vt:i4>
      </vt:variant>
    </vt:vector>
  </HeadingPairs>
  <TitlesOfParts>
    <vt:vector size="23" baseType="lpstr">
      <vt:lpstr>Indhold</vt:lpstr>
      <vt:lpstr>Tabel 1.1</vt:lpstr>
      <vt:lpstr>Tabel 1.2</vt:lpstr>
      <vt:lpstr>Tabel 1.3</vt:lpstr>
      <vt:lpstr>Tabel 2.1</vt:lpstr>
      <vt:lpstr>Tabel 2.2</vt:lpstr>
      <vt:lpstr>Bilag 3</vt:lpstr>
      <vt:lpstr>Data - enkelt</vt:lpstr>
      <vt:lpstr>afdnr_forening</vt:lpstr>
      <vt:lpstr>afdnr_FT</vt:lpstr>
      <vt:lpstr>Data_forening</vt:lpstr>
      <vt:lpstr>Liste</vt:lpstr>
      <vt:lpstr>nummer_forening</vt:lpstr>
      <vt:lpstr>regnr_forening</vt:lpstr>
      <vt:lpstr>regnr_FT</vt:lpstr>
      <vt:lpstr>'Bilag 3'!Udskriftsområde</vt:lpstr>
      <vt:lpstr>Indhold!Udskriftsområde</vt:lpstr>
      <vt:lpstr>'Tabel 1.2'!Udskriftsområde</vt:lpstr>
      <vt:lpstr>'Tabel 1.3'!Udskriftsområde</vt:lpstr>
      <vt:lpstr>'Tabel 2.1'!Udskriftsområde</vt:lpstr>
      <vt:lpstr>'Tabel 2.2'!Udskriftsområde</vt:lpstr>
      <vt:lpstr>variabel_bal</vt:lpstr>
      <vt:lpstr>variabel_forening</vt:lpstr>
    </vt:vector>
  </TitlesOfParts>
  <Company>Finanstilsynet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Investeringsforeninger: Statistisk materiale</dc:title>
  <dc:creator>Finanstilsynet</dc:creator>
  <cp:lastModifiedBy>Charlotte Qvistgaard (FT)</cp:lastModifiedBy>
  <cp:lastPrinted>2017-08-04T09:18:46Z</cp:lastPrinted>
  <dcterms:created xsi:type="dcterms:W3CDTF">2017-07-18T10:40:49Z</dcterms:created>
  <dcterms:modified xsi:type="dcterms:W3CDTF">2017-08-07T07:01:23Z</dcterms:modified>
</cp:coreProperties>
</file>